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showInkAnnotation="0" codeName="ThisWorkbook"/>
  <mc:AlternateContent xmlns:mc="http://schemas.openxmlformats.org/markup-compatibility/2006">
    <mc:Choice Requires="x15">
      <x15ac:absPath xmlns:x15ac="http://schemas.microsoft.com/office/spreadsheetml/2010/11/ac" url="C:\Users\SSEALY\Desktop\"/>
    </mc:Choice>
  </mc:AlternateContent>
  <xr:revisionPtr revIDLastSave="0" documentId="8_{4293FB51-558C-434E-9833-AB1BAA3BA680}" xr6:coauthVersionLast="36" xr6:coauthVersionMax="36" xr10:uidLastSave="{00000000-0000-0000-0000-000000000000}"/>
  <bookViews>
    <workbookView xWindow="0" yWindow="0" windowWidth="19200" windowHeight="6350" activeTab="1" xr2:uid="{00000000-000D-0000-FFFF-FFFF00000000}"/>
  </bookViews>
  <sheets>
    <sheet name="INSTRUCTIONS" sheetId="4" r:id="rId1"/>
    <sheet name="Detailed Budget" sheetId="1" r:id="rId2"/>
    <sheet name="SF424 R&amp;R Summary" sheetId="5" r:id="rId3"/>
    <sheet name="Modular Summary" sheetId="2" r:id="rId4"/>
    <sheet name="Graduate Student Fringe" sheetId="3" r:id="rId5"/>
  </sheets>
  <definedNames>
    <definedName name="_xlnm.Print_Area" localSheetId="1">'Detailed Budget'!$A$1:$AF$87</definedName>
    <definedName name="_xlnm.Print_Area" localSheetId="0">INSTRUCTIONS!$A$1:$Z$58</definedName>
    <definedName name="_xlnm.Print_Area" localSheetId="3">'Modular Summary'!$A$2:$T$38</definedName>
    <definedName name="_xlnm.Print_Area" localSheetId="2">'SF424 R&amp;R Summary'!$A$1:$E$70</definedName>
    <definedName name="_xlnm.Print_Titles" localSheetId="1">'Detailed Budget'!$1:$6</definedName>
  </definedNames>
  <calcPr calcId="191029"/>
</workbook>
</file>

<file path=xl/calcChain.xml><?xml version="1.0" encoding="utf-8"?>
<calcChain xmlns="http://schemas.openxmlformats.org/spreadsheetml/2006/main">
  <c r="L20" i="1" l="1"/>
  <c r="L21" i="1"/>
  <c r="L22" i="1"/>
  <c r="L23" i="1"/>
  <c r="L24" i="1"/>
  <c r="L25" i="1"/>
  <c r="L26" i="1"/>
  <c r="K20" i="1"/>
  <c r="K21" i="1"/>
  <c r="K22" i="1"/>
  <c r="K23" i="1"/>
  <c r="K24" i="1"/>
  <c r="K25" i="1"/>
  <c r="K26" i="1"/>
  <c r="J20" i="1"/>
  <c r="J21" i="1"/>
  <c r="J22" i="1"/>
  <c r="J23" i="1"/>
  <c r="J24" i="1"/>
  <c r="J25" i="1"/>
  <c r="J26" i="1"/>
  <c r="I20" i="1"/>
  <c r="I21" i="1"/>
  <c r="I22" i="1"/>
  <c r="I23" i="1"/>
  <c r="I24" i="1"/>
  <c r="I25" i="1"/>
  <c r="I26" i="1"/>
  <c r="H20" i="1"/>
  <c r="H21" i="1"/>
  <c r="H22" i="1"/>
  <c r="H23" i="1"/>
  <c r="H24" i="1"/>
  <c r="H25" i="1"/>
  <c r="H26" i="1"/>
  <c r="G19" i="1"/>
  <c r="G20" i="1"/>
  <c r="G21" i="1"/>
  <c r="G22" i="1"/>
  <c r="G23" i="1"/>
  <c r="G24" i="1"/>
  <c r="G25" i="1"/>
  <c r="G26" i="1"/>
  <c r="J18" i="1"/>
  <c r="L18" i="1" s="1"/>
  <c r="K18" i="1"/>
  <c r="I18" i="1"/>
  <c r="H18" i="1"/>
  <c r="G18" i="1"/>
  <c r="H19" i="1" l="1"/>
  <c r="P47" i="1"/>
  <c r="P48" i="1"/>
  <c r="T48" i="1" s="1"/>
  <c r="X48" i="1" s="1"/>
  <c r="AB48" i="1" s="1"/>
  <c r="P49" i="1"/>
  <c r="T49" i="1" s="1"/>
  <c r="X49" i="1" s="1"/>
  <c r="AB49" i="1" s="1"/>
  <c r="P50" i="1"/>
  <c r="T50" i="1" s="1"/>
  <c r="X50" i="1" s="1"/>
  <c r="AB50" i="1" s="1"/>
  <c r="P51" i="1"/>
  <c r="T51" i="1" s="1"/>
  <c r="X51" i="1" s="1"/>
  <c r="AB51" i="1" s="1"/>
  <c r="P56" i="1"/>
  <c r="P57" i="1"/>
  <c r="T57" i="1" s="1"/>
  <c r="X57" i="1" s="1"/>
  <c r="AB57" i="1" s="1"/>
  <c r="P58" i="1"/>
  <c r="P59" i="1"/>
  <c r="P60" i="1"/>
  <c r="P44" i="1"/>
  <c r="T44" i="1" s="1"/>
  <c r="X44" i="1" s="1"/>
  <c r="AB44" i="1" s="1"/>
  <c r="P45" i="1"/>
  <c r="T45" i="1" s="1"/>
  <c r="X45" i="1" s="1"/>
  <c r="AB45" i="1" s="1"/>
  <c r="P46" i="1"/>
  <c r="T46" i="1" s="1"/>
  <c r="X46" i="1" s="1"/>
  <c r="AB46" i="1" s="1"/>
  <c r="T47" i="1"/>
  <c r="X47" i="1" s="1"/>
  <c r="AB47" i="1" s="1"/>
  <c r="T56" i="1"/>
  <c r="X56" i="1" s="1"/>
  <c r="AB56" i="1" s="1"/>
  <c r="X58" i="1"/>
  <c r="AB58" i="1" s="1"/>
  <c r="X60" i="1"/>
  <c r="AB60" i="1" s="1"/>
  <c r="T58" i="1"/>
  <c r="T59" i="1"/>
  <c r="X59" i="1" s="1"/>
  <c r="AB59" i="1" s="1"/>
  <c r="T60" i="1"/>
  <c r="J19" i="1" l="1"/>
  <c r="I19" i="1"/>
  <c r="Z13" i="1"/>
  <c r="G30" i="1" s="1"/>
  <c r="H30" i="1" s="1"/>
  <c r="I30" i="1" s="1"/>
  <c r="J30" i="1" s="1"/>
  <c r="K30" i="1" s="1"/>
  <c r="L30" i="1" s="1"/>
  <c r="AB29" i="1"/>
  <c r="X29" i="1"/>
  <c r="T29" i="1"/>
  <c r="P29" i="1"/>
  <c r="M61" i="1"/>
  <c r="O70" i="1"/>
  <c r="E19" i="1"/>
  <c r="P19" i="1" s="1"/>
  <c r="E20" i="1"/>
  <c r="E21" i="1"/>
  <c r="T21" i="1" s="1"/>
  <c r="E22" i="1"/>
  <c r="X22" i="1" s="1"/>
  <c r="E23" i="1"/>
  <c r="AB23" i="1" s="1"/>
  <c r="E24" i="1"/>
  <c r="E25" i="1"/>
  <c r="AB25" i="1" s="1"/>
  <c r="E26" i="1"/>
  <c r="P26" i="1" s="1"/>
  <c r="E18" i="1"/>
  <c r="T18" i="1" s="1"/>
  <c r="Z14" i="1"/>
  <c r="AF55" i="1"/>
  <c r="AF53" i="1"/>
  <c r="AF43" i="1"/>
  <c r="C23" i="5" s="1"/>
  <c r="AF40" i="1"/>
  <c r="D13" i="5" s="1"/>
  <c r="P42" i="1"/>
  <c r="T42" i="1" s="1"/>
  <c r="X42" i="1" s="1"/>
  <c r="AE71" i="1"/>
  <c r="AA71" i="1"/>
  <c r="W71" i="1"/>
  <c r="S71" i="1"/>
  <c r="O71" i="1"/>
  <c r="AE70" i="1"/>
  <c r="AA70" i="1"/>
  <c r="W70" i="1"/>
  <c r="S70" i="1"/>
  <c r="D7" i="2"/>
  <c r="P30" i="1"/>
  <c r="P31" i="1"/>
  <c r="G31" i="1"/>
  <c r="M31" i="1" s="1"/>
  <c r="N31" i="1" s="1"/>
  <c r="P32" i="1"/>
  <c r="P33" i="1"/>
  <c r="G33" i="1"/>
  <c r="H33" i="1" s="1"/>
  <c r="I33" i="1" s="1"/>
  <c r="J33" i="1" s="1"/>
  <c r="K33" i="1" s="1"/>
  <c r="L33" i="1" s="1"/>
  <c r="P34" i="1"/>
  <c r="P35" i="1"/>
  <c r="G35" i="1"/>
  <c r="H35" i="1" s="1"/>
  <c r="T20" i="1"/>
  <c r="P22" i="1"/>
  <c r="P24" i="1"/>
  <c r="AB30" i="1"/>
  <c r="AB31" i="1"/>
  <c r="AB32" i="1"/>
  <c r="AB33" i="1"/>
  <c r="AB34" i="1"/>
  <c r="AB35" i="1"/>
  <c r="X30" i="1"/>
  <c r="X31" i="1"/>
  <c r="X32" i="1"/>
  <c r="X33" i="1"/>
  <c r="X34" i="1"/>
  <c r="X35" i="1"/>
  <c r="T30" i="1"/>
  <c r="T31" i="1"/>
  <c r="T32" i="1"/>
  <c r="T33" i="1"/>
  <c r="T34" i="1"/>
  <c r="T35" i="1"/>
  <c r="C32" i="1"/>
  <c r="C33" i="1"/>
  <c r="C34" i="1"/>
  <c r="C35" i="1"/>
  <c r="C23" i="1"/>
  <c r="C24" i="1"/>
  <c r="C25" i="1"/>
  <c r="C26" i="1"/>
  <c r="C22" i="1"/>
  <c r="C31" i="1"/>
  <c r="C30" i="1"/>
  <c r="C29" i="1"/>
  <c r="C21" i="1"/>
  <c r="C20" i="1"/>
  <c r="C19" i="1"/>
  <c r="C18" i="1"/>
  <c r="T9" i="1"/>
  <c r="T22" i="1"/>
  <c r="AB24" i="1"/>
  <c r="X24" i="1"/>
  <c r="H7" i="2"/>
  <c r="T24" i="1"/>
  <c r="L7" i="2"/>
  <c r="T7" i="2"/>
  <c r="T25" i="1"/>
  <c r="P20" i="1"/>
  <c r="AB20" i="1"/>
  <c r="X20" i="1"/>
  <c r="P7" i="2"/>
  <c r="K19" i="1" l="1"/>
  <c r="L19" i="1" s="1"/>
  <c r="X19" i="1"/>
  <c r="P18" i="1"/>
  <c r="AB19" i="1"/>
  <c r="AB22" i="1"/>
  <c r="P25" i="1"/>
  <c r="G34" i="1"/>
  <c r="C45" i="5"/>
  <c r="T19" i="1"/>
  <c r="AB18" i="1"/>
  <c r="X25" i="1"/>
  <c r="X18" i="1"/>
  <c r="AF49" i="1"/>
  <c r="C39" i="5" s="1"/>
  <c r="AB26" i="1"/>
  <c r="X26" i="1"/>
  <c r="T26" i="1"/>
  <c r="X23" i="1"/>
  <c r="AF57" i="1"/>
  <c r="C49" i="5" s="1"/>
  <c r="P23" i="1"/>
  <c r="Q23" i="1" s="1"/>
  <c r="R23" i="1" s="1"/>
  <c r="S23" i="1" s="1"/>
  <c r="T23" i="1"/>
  <c r="AF47" i="1"/>
  <c r="C31" i="5" s="1"/>
  <c r="Q35" i="1"/>
  <c r="R35" i="1" s="1"/>
  <c r="Q30" i="1"/>
  <c r="R30" i="1" s="1"/>
  <c r="S30" i="1" s="1"/>
  <c r="AC33" i="1"/>
  <c r="AE33" i="1" s="1"/>
  <c r="M30" i="1"/>
  <c r="N30" i="1" s="1"/>
  <c r="O30" i="1" s="1"/>
  <c r="Y33" i="1"/>
  <c r="AA33" i="1" s="1"/>
  <c r="U33" i="1"/>
  <c r="W33" i="1" s="1"/>
  <c r="AC30" i="1"/>
  <c r="AD30" i="1" s="1"/>
  <c r="AE30" i="1" s="1"/>
  <c r="Y30" i="1"/>
  <c r="Z30" i="1" s="1"/>
  <c r="AA30" i="1" s="1"/>
  <c r="U30" i="1"/>
  <c r="V30" i="1" s="1"/>
  <c r="H31" i="1"/>
  <c r="I31" i="1" s="1"/>
  <c r="I35" i="1"/>
  <c r="U35" i="1" s="1"/>
  <c r="F33" i="2"/>
  <c r="AF51" i="1"/>
  <c r="C43" i="5" s="1"/>
  <c r="M18" i="1"/>
  <c r="N18" i="1" s="1"/>
  <c r="AB42" i="1"/>
  <c r="U22" i="1"/>
  <c r="M22" i="1"/>
  <c r="X21" i="1"/>
  <c r="AB21" i="1"/>
  <c r="P21" i="1"/>
  <c r="M33" i="1"/>
  <c r="O33" i="1" s="1"/>
  <c r="O31" i="1"/>
  <c r="Q33" i="1"/>
  <c r="S33" i="1" s="1"/>
  <c r="G32" i="1"/>
  <c r="P41" i="1"/>
  <c r="M23" i="1"/>
  <c r="M35" i="1"/>
  <c r="G29" i="1"/>
  <c r="AF71" i="1"/>
  <c r="H34" i="1" l="1"/>
  <c r="M34" i="1"/>
  <c r="O34" i="1" s="1"/>
  <c r="S35" i="1"/>
  <c r="J35" i="1"/>
  <c r="K35" i="1" s="1"/>
  <c r="L35" i="1" s="1"/>
  <c r="P80" i="1"/>
  <c r="Q80" i="1"/>
  <c r="R80" i="1" s="1"/>
  <c r="S80" i="1" s="1"/>
  <c r="Q31" i="1"/>
  <c r="R31" i="1" s="1"/>
  <c r="S31" i="1" s="1"/>
  <c r="W30" i="1"/>
  <c r="T41" i="1"/>
  <c r="X41" i="1" s="1"/>
  <c r="P61" i="1"/>
  <c r="M75" i="1"/>
  <c r="D75" i="1"/>
  <c r="O18" i="1"/>
  <c r="M20" i="1"/>
  <c r="AF59" i="1"/>
  <c r="C53" i="5" s="1"/>
  <c r="AF42" i="1"/>
  <c r="C19" i="5" s="1"/>
  <c r="J31" i="1"/>
  <c r="U31" i="1"/>
  <c r="M25" i="1"/>
  <c r="N35" i="1"/>
  <c r="O35" i="1" s="1"/>
  <c r="Y23" i="1"/>
  <c r="X80" i="1" s="1"/>
  <c r="U79" i="1"/>
  <c r="V79" i="1" s="1"/>
  <c r="W79" i="1" s="1"/>
  <c r="V22" i="1"/>
  <c r="W22" i="1" s="1"/>
  <c r="T79" i="1"/>
  <c r="M32" i="1"/>
  <c r="H32" i="1"/>
  <c r="M26" i="1"/>
  <c r="M19" i="1"/>
  <c r="N22" i="1"/>
  <c r="O22" i="1" s="1"/>
  <c r="D79" i="1"/>
  <c r="M79" i="1"/>
  <c r="M80" i="1"/>
  <c r="N23" i="1"/>
  <c r="O23" i="1" s="1"/>
  <c r="D80" i="1"/>
  <c r="U23" i="1"/>
  <c r="Q21" i="1"/>
  <c r="R21" i="1" s="1"/>
  <c r="M21" i="1"/>
  <c r="N21" i="1" s="1"/>
  <c r="V35" i="1"/>
  <c r="W35" i="1" s="1"/>
  <c r="M29" i="1"/>
  <c r="H29" i="1"/>
  <c r="M24" i="1"/>
  <c r="AF45" i="1"/>
  <c r="C27" i="5" s="1"/>
  <c r="Q22" i="1"/>
  <c r="P75" i="1"/>
  <c r="T75" i="1" l="1"/>
  <c r="V18" i="1"/>
  <c r="W18" i="1" s="1"/>
  <c r="I34" i="1"/>
  <c r="Q34" i="1"/>
  <c r="S34" i="1" s="1"/>
  <c r="AF60" i="1"/>
  <c r="C55" i="5" s="1"/>
  <c r="AC35" i="1"/>
  <c r="AD35" i="1" s="1"/>
  <c r="AE35" i="1" s="1"/>
  <c r="AF50" i="1"/>
  <c r="C41" i="5" s="1"/>
  <c r="AF46" i="1"/>
  <c r="C29" i="5" s="1"/>
  <c r="AF44" i="1"/>
  <c r="C25" i="5" s="1"/>
  <c r="Y35" i="1"/>
  <c r="Z35" i="1" s="1"/>
  <c r="AA35" i="1" s="1"/>
  <c r="S21" i="1"/>
  <c r="Q78" i="1"/>
  <c r="U24" i="1"/>
  <c r="T81" i="1" s="1"/>
  <c r="M36" i="1"/>
  <c r="N29" i="1"/>
  <c r="O29" i="1" s="1"/>
  <c r="Q19" i="1"/>
  <c r="Y80" i="1"/>
  <c r="Z23" i="1"/>
  <c r="AA23" i="1" s="1"/>
  <c r="C80" i="1"/>
  <c r="F80" i="1" s="1"/>
  <c r="N80" i="1"/>
  <c r="O80" i="1" s="1"/>
  <c r="A80" i="1"/>
  <c r="B80" i="1"/>
  <c r="AF58" i="1"/>
  <c r="C51" i="5" s="1"/>
  <c r="AF56" i="1"/>
  <c r="C47" i="5" s="1"/>
  <c r="AF48" i="1"/>
  <c r="C37" i="5" s="1"/>
  <c r="I29" i="1"/>
  <c r="Q29" i="1"/>
  <c r="R18" i="1"/>
  <c r="S18" i="1" s="1"/>
  <c r="Q75" i="1"/>
  <c r="U80" i="1"/>
  <c r="V80" i="1" s="1"/>
  <c r="W80" i="1" s="1"/>
  <c r="V23" i="1"/>
  <c r="W23" i="1" s="1"/>
  <c r="AD18" i="1"/>
  <c r="AE18" i="1" s="1"/>
  <c r="AC75" i="1"/>
  <c r="AC23" i="1"/>
  <c r="AB80" i="1" s="1"/>
  <c r="D81" i="1"/>
  <c r="M81" i="1"/>
  <c r="N24" i="1"/>
  <c r="O24" i="1" s="1"/>
  <c r="T80" i="1"/>
  <c r="Q24" i="1"/>
  <c r="P81" i="1" s="1"/>
  <c r="N32" i="1"/>
  <c r="O32" i="1" s="1"/>
  <c r="AB75" i="1"/>
  <c r="P78" i="1"/>
  <c r="R22" i="1"/>
  <c r="S22" i="1" s="1"/>
  <c r="Q79" i="1"/>
  <c r="O21" i="1"/>
  <c r="M78" i="1"/>
  <c r="D78" i="1"/>
  <c r="U75" i="1"/>
  <c r="I32" i="1"/>
  <c r="Q32" i="1"/>
  <c r="N75" i="1"/>
  <c r="C75" i="1"/>
  <c r="F75" i="1" s="1"/>
  <c r="A75" i="1"/>
  <c r="B75" i="1"/>
  <c r="P79" i="1"/>
  <c r="M83" i="1"/>
  <c r="D83" i="1"/>
  <c r="N26" i="1"/>
  <c r="O26" i="1" s="1"/>
  <c r="U25" i="1"/>
  <c r="T82" i="1" s="1"/>
  <c r="N20" i="1"/>
  <c r="O20" i="1" s="1"/>
  <c r="D77" i="1"/>
  <c r="M77" i="1"/>
  <c r="Y22" i="1"/>
  <c r="Z22" i="1" s="1"/>
  <c r="U26" i="1"/>
  <c r="T83" i="1" s="1"/>
  <c r="Q25" i="1"/>
  <c r="V31" i="1"/>
  <c r="W31" i="1" s="1"/>
  <c r="U20" i="1"/>
  <c r="T77" i="1" s="1"/>
  <c r="T61" i="1"/>
  <c r="N79" i="1"/>
  <c r="O79" i="1" s="1"/>
  <c r="A79" i="1"/>
  <c r="B79" i="1"/>
  <c r="C79" i="1"/>
  <c r="F79" i="1" s="1"/>
  <c r="D76" i="1"/>
  <c r="N19" i="1"/>
  <c r="O19" i="1" s="1"/>
  <c r="M76" i="1"/>
  <c r="N76" i="1" s="1"/>
  <c r="Q26" i="1"/>
  <c r="P83" i="1" s="1"/>
  <c r="D82" i="1"/>
  <c r="N25" i="1"/>
  <c r="O25" i="1" s="1"/>
  <c r="M82" i="1"/>
  <c r="Y31" i="1"/>
  <c r="K31" i="1"/>
  <c r="Q20" i="1"/>
  <c r="D21" i="5" l="1"/>
  <c r="J34" i="1"/>
  <c r="U34" i="1"/>
  <c r="W34" i="1" s="1"/>
  <c r="D35" i="5"/>
  <c r="X79" i="1"/>
  <c r="O36" i="1"/>
  <c r="Y19" i="1"/>
  <c r="Z31" i="1"/>
  <c r="AA31" i="1" s="1"/>
  <c r="Q76" i="1"/>
  <c r="R19" i="1"/>
  <c r="S19" i="1" s="1"/>
  <c r="Y25" i="1"/>
  <c r="N77" i="1"/>
  <c r="O77" i="1" s="1"/>
  <c r="B77" i="1"/>
  <c r="C77" i="1"/>
  <c r="F77" i="1" s="1"/>
  <c r="A77" i="1"/>
  <c r="N83" i="1"/>
  <c r="O83" i="1" s="1"/>
  <c r="B83" i="1"/>
  <c r="A83" i="1"/>
  <c r="C83" i="1"/>
  <c r="F83" i="1" s="1"/>
  <c r="N78" i="1"/>
  <c r="O78" i="1" s="1"/>
  <c r="B78" i="1"/>
  <c r="C78" i="1"/>
  <c r="F78" i="1" s="1"/>
  <c r="A78" i="1"/>
  <c r="Y21" i="1"/>
  <c r="X78" i="1" s="1"/>
  <c r="Z18" i="1"/>
  <c r="AA18" i="1" s="1"/>
  <c r="Y75" i="1"/>
  <c r="P76" i="1"/>
  <c r="X75" i="1"/>
  <c r="N82" i="1"/>
  <c r="O82" i="1" s="1"/>
  <c r="B82" i="1"/>
  <c r="C82" i="1"/>
  <c r="F82" i="1" s="1"/>
  <c r="A82" i="1"/>
  <c r="AB41" i="1"/>
  <c r="X61" i="1"/>
  <c r="O75" i="1"/>
  <c r="N81" i="1"/>
  <c r="O81" i="1" s="1"/>
  <c r="A81" i="1"/>
  <c r="B81" i="1"/>
  <c r="C81" i="1"/>
  <c r="F81" i="1" s="1"/>
  <c r="AD75" i="1"/>
  <c r="AE75" i="1" s="1"/>
  <c r="R29" i="1"/>
  <c r="Q36" i="1"/>
  <c r="U19" i="1"/>
  <c r="T76" i="1" s="1"/>
  <c r="R32" i="1"/>
  <c r="S32" i="1" s="1"/>
  <c r="J29" i="1"/>
  <c r="U29" i="1"/>
  <c r="V20" i="1"/>
  <c r="W20" i="1" s="1"/>
  <c r="U77" i="1"/>
  <c r="U21" i="1"/>
  <c r="V21" i="1" s="1"/>
  <c r="U32" i="1"/>
  <c r="J32" i="1"/>
  <c r="R79" i="1"/>
  <c r="S79" i="1" s="1"/>
  <c r="N36" i="1"/>
  <c r="R78" i="1"/>
  <c r="S78" i="1" s="1"/>
  <c r="B76" i="1"/>
  <c r="C76" i="1"/>
  <c r="F76" i="1" s="1"/>
  <c r="A76" i="1"/>
  <c r="V26" i="1"/>
  <c r="W26" i="1" s="1"/>
  <c r="U83" i="1"/>
  <c r="Q77" i="1"/>
  <c r="R20" i="1"/>
  <c r="S20" i="1" s="1"/>
  <c r="P77" i="1"/>
  <c r="AA22" i="1"/>
  <c r="Y79" i="1"/>
  <c r="Y20" i="1"/>
  <c r="X77" i="1" s="1"/>
  <c r="Y26" i="1"/>
  <c r="AC22" i="1"/>
  <c r="AB79" i="1" s="1"/>
  <c r="V25" i="1"/>
  <c r="W25" i="1" s="1"/>
  <c r="U82" i="1"/>
  <c r="V82" i="1" s="1"/>
  <c r="W82" i="1" s="1"/>
  <c r="Y24" i="1"/>
  <c r="X81" i="1" s="1"/>
  <c r="AD23" i="1"/>
  <c r="AE23" i="1" s="1"/>
  <c r="AC80" i="1"/>
  <c r="AD80" i="1" s="1"/>
  <c r="AE80" i="1" s="1"/>
  <c r="R25" i="1"/>
  <c r="S25" i="1" s="1"/>
  <c r="Q82" i="1"/>
  <c r="AC31" i="1"/>
  <c r="L31" i="1"/>
  <c r="Q83" i="1"/>
  <c r="R26" i="1"/>
  <c r="S26" i="1" s="1"/>
  <c r="P82" i="1"/>
  <c r="M84" i="1"/>
  <c r="V75" i="1"/>
  <c r="R24" i="1"/>
  <c r="S24" i="1" s="1"/>
  <c r="Q81" i="1"/>
  <c r="R75" i="1"/>
  <c r="S75" i="1" s="1"/>
  <c r="Z80" i="1"/>
  <c r="AA80" i="1" s="1"/>
  <c r="V24" i="1"/>
  <c r="W24" i="1" s="1"/>
  <c r="U81" i="1"/>
  <c r="V81" i="1" s="1"/>
  <c r="W81" i="1" s="1"/>
  <c r="K34" i="1" l="1"/>
  <c r="Y34" i="1"/>
  <c r="AA34" i="1" s="1"/>
  <c r="T78" i="1"/>
  <c r="Q84" i="1"/>
  <c r="N84" i="1"/>
  <c r="R36" i="1"/>
  <c r="AC24" i="1"/>
  <c r="AC26" i="1"/>
  <c r="AB83" i="1" s="1"/>
  <c r="S29" i="1"/>
  <c r="AC21" i="1"/>
  <c r="AB78" i="1" s="1"/>
  <c r="Y83" i="1"/>
  <c r="Z83" i="1" s="1"/>
  <c r="AA83" i="1" s="1"/>
  <c r="Z26" i="1"/>
  <c r="AA26" i="1" s="1"/>
  <c r="AD31" i="1"/>
  <c r="AE31" i="1" s="1"/>
  <c r="Z24" i="1"/>
  <c r="AA24" i="1" s="1"/>
  <c r="Y81" i="1"/>
  <c r="Z81" i="1" s="1"/>
  <c r="AA81" i="1" s="1"/>
  <c r="X83" i="1"/>
  <c r="O76" i="1"/>
  <c r="O85" i="1" s="1"/>
  <c r="Y29" i="1"/>
  <c r="K29" i="1"/>
  <c r="Y82" i="1"/>
  <c r="Z82" i="1" s="1"/>
  <c r="AA82" i="1" s="1"/>
  <c r="Z25" i="1"/>
  <c r="AA25" i="1" s="1"/>
  <c r="AC19" i="1"/>
  <c r="Z79" i="1"/>
  <c r="AA79" i="1" s="1"/>
  <c r="AC25" i="1"/>
  <c r="AB82" i="1" s="1"/>
  <c r="W75" i="1"/>
  <c r="R82" i="1"/>
  <c r="S82" i="1" s="1"/>
  <c r="AC20" i="1"/>
  <c r="AB77" i="1" s="1"/>
  <c r="K32" i="1"/>
  <c r="Y32" i="1"/>
  <c r="Z32" i="1" s="1"/>
  <c r="AA32" i="1" s="1"/>
  <c r="X82" i="1"/>
  <c r="Y76" i="1"/>
  <c r="Z19" i="1"/>
  <c r="AA19" i="1" s="1"/>
  <c r="V77" i="1"/>
  <c r="W77" i="1" s="1"/>
  <c r="V29" i="1"/>
  <c r="W29" i="1" s="1"/>
  <c r="U36" i="1"/>
  <c r="Z20" i="1"/>
  <c r="AA20" i="1" s="1"/>
  <c r="Y77" i="1"/>
  <c r="V32" i="1"/>
  <c r="W32" i="1" s="1"/>
  <c r="AB61" i="1"/>
  <c r="AF61" i="1" s="1"/>
  <c r="AF41" i="1"/>
  <c r="C17" i="5" s="1"/>
  <c r="D15" i="5" s="1"/>
  <c r="X76" i="1"/>
  <c r="R83" i="1"/>
  <c r="S83" i="1" s="1"/>
  <c r="Y78" i="1"/>
  <c r="Z21" i="1"/>
  <c r="AA21" i="1" s="1"/>
  <c r="AD22" i="1"/>
  <c r="AE22" i="1" s="1"/>
  <c r="AC79" i="1"/>
  <c r="AD79" i="1" s="1"/>
  <c r="AE79" i="1" s="1"/>
  <c r="R77" i="1"/>
  <c r="S77" i="1" s="1"/>
  <c r="W21" i="1"/>
  <c r="U78" i="1"/>
  <c r="V78" i="1" s="1"/>
  <c r="W78" i="1" s="1"/>
  <c r="U76" i="1"/>
  <c r="V19" i="1"/>
  <c r="W19" i="1" s="1"/>
  <c r="Z75" i="1"/>
  <c r="V83" i="1"/>
  <c r="W83" i="1" s="1"/>
  <c r="R81" i="1"/>
  <c r="S81" i="1" s="1"/>
  <c r="R76" i="1"/>
  <c r="M62" i="1"/>
  <c r="M64" i="1" l="1"/>
  <c r="M65" i="1"/>
  <c r="AC34" i="1"/>
  <c r="AE34" i="1" s="1"/>
  <c r="L34" i="1"/>
  <c r="O84" i="1"/>
  <c r="Y84" i="1"/>
  <c r="R84" i="1"/>
  <c r="S76" i="1"/>
  <c r="S84" i="1" s="1"/>
  <c r="V36" i="1"/>
  <c r="AC76" i="1"/>
  <c r="AD19" i="1"/>
  <c r="AE19" i="1" s="1"/>
  <c r="AC29" i="1"/>
  <c r="L29" i="1"/>
  <c r="S36" i="1"/>
  <c r="Z78" i="1"/>
  <c r="AA78" i="1" s="1"/>
  <c r="L32" i="1"/>
  <c r="AC32" i="1"/>
  <c r="AD32" i="1" s="1"/>
  <c r="AE32" i="1" s="1"/>
  <c r="AB76" i="1"/>
  <c r="Z29" i="1"/>
  <c r="Z36" i="1" s="1"/>
  <c r="Y36" i="1"/>
  <c r="AC83" i="1"/>
  <c r="AD83" i="1" s="1"/>
  <c r="AE83" i="1" s="1"/>
  <c r="AD26" i="1"/>
  <c r="AE26" i="1" s="1"/>
  <c r="W36" i="1"/>
  <c r="T62" i="1" s="1"/>
  <c r="AA75" i="1"/>
  <c r="Z77" i="1"/>
  <c r="AA77" i="1" s="1"/>
  <c r="AC77" i="1"/>
  <c r="AD77" i="1" s="1"/>
  <c r="AE77" i="1" s="1"/>
  <c r="AD20" i="1"/>
  <c r="AE20" i="1" s="1"/>
  <c r="AD25" i="1"/>
  <c r="AE25" i="1" s="1"/>
  <c r="AC82" i="1"/>
  <c r="AD82" i="1" s="1"/>
  <c r="AE82" i="1" s="1"/>
  <c r="AC78" i="1"/>
  <c r="AD21" i="1"/>
  <c r="AE21" i="1" s="1"/>
  <c r="AD24" i="1"/>
  <c r="AE24" i="1" s="1"/>
  <c r="AC81" i="1"/>
  <c r="M63" i="1"/>
  <c r="Z76" i="1"/>
  <c r="O86" i="1"/>
  <c r="O87" i="1" s="1"/>
  <c r="AB81" i="1"/>
  <c r="V76" i="1"/>
  <c r="U84" i="1"/>
  <c r="M67" i="1" l="1"/>
  <c r="F67" i="1" s="1"/>
  <c r="M66" i="1"/>
  <c r="F66" i="1" s="1"/>
  <c r="T65" i="1"/>
  <c r="T64" i="1"/>
  <c r="Z84" i="1"/>
  <c r="AF26" i="1"/>
  <c r="D5" i="5" s="1"/>
  <c r="AA29" i="1"/>
  <c r="AA36" i="1" s="1"/>
  <c r="X62" i="1" s="1"/>
  <c r="X64" i="1" s="1"/>
  <c r="S85" i="1"/>
  <c r="AD76" i="1"/>
  <c r="AC84" i="1"/>
  <c r="W76" i="1"/>
  <c r="V84" i="1"/>
  <c r="D6" i="2"/>
  <c r="T63" i="1"/>
  <c r="L6" i="2" s="1"/>
  <c r="L8" i="2" s="1"/>
  <c r="AA76" i="1"/>
  <c r="AA84" i="1" s="1"/>
  <c r="P62" i="1"/>
  <c r="AD81" i="1"/>
  <c r="AE81" i="1" s="1"/>
  <c r="D21" i="2"/>
  <c r="AD78" i="1"/>
  <c r="AE78" i="1" s="1"/>
  <c r="AC36" i="1"/>
  <c r="AD29" i="1"/>
  <c r="AD36" i="1" s="1"/>
  <c r="U66" i="1" l="1"/>
  <c r="T66" i="1" s="1"/>
  <c r="U67" i="1"/>
  <c r="T67" i="1" s="1"/>
  <c r="M68" i="1"/>
  <c r="X66" i="1"/>
  <c r="P65" i="1"/>
  <c r="P64" i="1"/>
  <c r="X63" i="1"/>
  <c r="P6" i="2" s="1"/>
  <c r="P8" i="2" s="1"/>
  <c r="S86" i="1"/>
  <c r="S87" i="1" s="1"/>
  <c r="AA85" i="1"/>
  <c r="L21" i="2"/>
  <c r="AE29" i="1"/>
  <c r="W85" i="1"/>
  <c r="W84" i="1"/>
  <c r="D8" i="2"/>
  <c r="P63" i="1"/>
  <c r="P21" i="2"/>
  <c r="AD84" i="1"/>
  <c r="AE76" i="1"/>
  <c r="Q67" i="1" l="1"/>
  <c r="P67" i="1"/>
  <c r="T68" i="1"/>
  <c r="Q66" i="1"/>
  <c r="P66" i="1" s="1"/>
  <c r="P23" i="2"/>
  <c r="H6" i="2"/>
  <c r="H21" i="2"/>
  <c r="W86" i="1"/>
  <c r="W87" i="1" s="1"/>
  <c r="AE36" i="1"/>
  <c r="AF35" i="1"/>
  <c r="D7" i="5" s="1"/>
  <c r="L23" i="2"/>
  <c r="AE84" i="1"/>
  <c r="AE85" i="1"/>
  <c r="AE86" i="1" s="1"/>
  <c r="AE87" i="1" s="1"/>
  <c r="D23" i="2"/>
  <c r="AA86" i="1"/>
  <c r="AA87" i="1" s="1"/>
  <c r="P68" i="1" l="1"/>
  <c r="X68" i="1"/>
  <c r="AF85" i="1"/>
  <c r="AB62" i="1"/>
  <c r="AB64" i="1" s="1"/>
  <c r="AF36" i="1"/>
  <c r="D11" i="5" s="1"/>
  <c r="D57" i="5" s="1"/>
  <c r="AF86" i="1"/>
  <c r="AF87" i="1"/>
  <c r="H8" i="2"/>
  <c r="AB66" i="1" l="1"/>
  <c r="AF66" i="1" s="1"/>
  <c r="AB63" i="1"/>
  <c r="AF62" i="1"/>
  <c r="H23" i="2"/>
  <c r="AF65" i="1" l="1"/>
  <c r="T6" i="2"/>
  <c r="AF63" i="1"/>
  <c r="T21" i="2"/>
  <c r="AF64" i="1"/>
  <c r="AF67" i="1" l="1"/>
  <c r="D59" i="5" s="1"/>
  <c r="D61" i="5" s="1"/>
  <c r="D65" i="5" s="1"/>
  <c r="AB68" i="1"/>
  <c r="AF68" i="1" s="1"/>
  <c r="F35" i="2"/>
  <c r="T8" i="2"/>
  <c r="F34" i="2" s="1"/>
  <c r="F32" i="2"/>
  <c r="T23" i="2" l="1"/>
  <c r="F3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Melissa Emanus</author>
  </authors>
  <commentList>
    <comment ref="B42" authorId="0" shapeId="0" xr:uid="{00000000-0006-0000-0100-000001000000}">
      <text>
        <r>
          <rPr>
            <b/>
            <sz val="9"/>
            <color indexed="81"/>
            <rFont val="Tahoma"/>
            <family val="2"/>
          </rPr>
          <t>REMINDER:</t>
        </r>
        <r>
          <rPr>
            <sz val="9"/>
            <color indexed="81"/>
            <rFont val="Tahoma"/>
            <family val="2"/>
          </rPr>
          <t xml:space="preserve">
When traveling abroad, consider export control regulations.  Visit our website (on the INSTRUCTIONS tab) for more information.</t>
        </r>
      </text>
    </comment>
    <comment ref="A43" authorId="0" shapeId="0" xr:uid="{00000000-0006-0000-0100-000002000000}">
      <text>
        <r>
          <rPr>
            <sz val="9"/>
            <color indexed="81"/>
            <rFont val="Tahoma"/>
            <family val="2"/>
          </rPr>
          <t xml:space="preserve">By federal definition, Participant support costs (as defined in 2 CFR 200.75) means direct costs for items such as stipends or subsistence allowances, travel allowances, and registration fees paid to or on behalf of participants or trainees (but not employees) in connection with conferences or training projects.  Payments to research subjects are </t>
        </r>
        <r>
          <rPr>
            <u/>
            <sz val="9"/>
            <color indexed="81"/>
            <rFont val="Tahoma"/>
            <family val="2"/>
          </rPr>
          <t>not</t>
        </r>
        <r>
          <rPr>
            <sz val="9"/>
            <color indexed="81"/>
            <rFont val="Tahoma"/>
            <family val="2"/>
          </rPr>
          <t xml:space="preserve"> participant support and should be budgeted in "Other".
</t>
        </r>
      </text>
    </comment>
  </commentList>
</comments>
</file>

<file path=xl/sharedStrings.xml><?xml version="1.0" encoding="utf-8"?>
<sst xmlns="http://schemas.openxmlformats.org/spreadsheetml/2006/main" count="355" uniqueCount="251">
  <si>
    <t>Year 01</t>
  </si>
  <si>
    <t>Year 02</t>
  </si>
  <si>
    <t>Cal Mo</t>
  </si>
  <si>
    <t>% Effort</t>
  </si>
  <si>
    <t>Sal Req</t>
  </si>
  <si>
    <t>F/B</t>
  </si>
  <si>
    <t>Total</t>
  </si>
  <si>
    <t>Total Salary &amp; Fringe</t>
  </si>
  <si>
    <t>Equipment</t>
  </si>
  <si>
    <t>Rates</t>
  </si>
  <si>
    <t>Fringe Benefit-RF</t>
  </si>
  <si>
    <t>Base Sal</t>
  </si>
  <si>
    <t>Total Cost</t>
  </si>
  <si>
    <t>Publication Costs</t>
  </si>
  <si>
    <t>Equipment Rental/User Fees</t>
  </si>
  <si>
    <t>Annual Salary Increase % =</t>
  </si>
  <si>
    <t>Total Direct Cost</t>
  </si>
  <si>
    <t>Consultant Services</t>
  </si>
  <si>
    <t xml:space="preserve">Indirect Cost </t>
  </si>
  <si>
    <t>Fringe Benefit-State</t>
  </si>
  <si>
    <t>Year 03</t>
  </si>
  <si>
    <t>Year 04</t>
  </si>
  <si>
    <t>Year 05</t>
  </si>
  <si>
    <t xml:space="preserve">% Effort </t>
  </si>
  <si>
    <t>On Project</t>
  </si>
  <si>
    <t>Cost Shared</t>
  </si>
  <si>
    <t>Investigator</t>
  </si>
  <si>
    <t>Total OTPS</t>
  </si>
  <si>
    <t>Name</t>
  </si>
  <si>
    <t>FY23</t>
  </si>
  <si>
    <t xml:space="preserve">Yr 1 </t>
  </si>
  <si>
    <t>Yr2</t>
  </si>
  <si>
    <t>Yr 3</t>
  </si>
  <si>
    <t>Yr 4</t>
  </si>
  <si>
    <t>Yr 5</t>
  </si>
  <si>
    <t>Yr 6</t>
  </si>
  <si>
    <t>%CS</t>
  </si>
  <si>
    <t>Graduate Student*</t>
  </si>
  <si>
    <t>Sponsor Name:</t>
  </si>
  <si>
    <t>Project Period:</t>
  </si>
  <si>
    <t>Left to Budget in Direct Costs</t>
  </si>
  <si>
    <t>Effort</t>
  </si>
  <si>
    <t>Effort to</t>
  </si>
  <si>
    <t>Award</t>
  </si>
  <si>
    <t>Total Direct Costs</t>
  </si>
  <si>
    <t>FY24</t>
  </si>
  <si>
    <t>PHS 398 Modular Budget Summary</t>
  </si>
  <si>
    <t>Direct Cost less Consortium Indirect (F&amp;A)</t>
  </si>
  <si>
    <t>Consortium Indirect (F&amp;A)</t>
  </si>
  <si>
    <t>A. Direct Costs</t>
  </si>
  <si>
    <t>B. Indirect (F&amp;A) Costs</t>
  </si>
  <si>
    <t>Indirect (F&amp;A) Type</t>
  </si>
  <si>
    <t>Indirect (F&amp;A) Rate %</t>
  </si>
  <si>
    <t>Indirect (F&amp;A) Base ($)</t>
  </si>
  <si>
    <t>Funds Requested ($)</t>
  </si>
  <si>
    <t>Indirect (F&amp;A) Rate Agreement Date</t>
  </si>
  <si>
    <t>Congnizant Agency (Agency Name, POC Name and Phone Number)</t>
  </si>
  <si>
    <t>Total Indirect (F&amp;A) Costs</t>
  </si>
  <si>
    <t>C. Total Direct and Indirect (F&amp;A) Costs (A+B)</t>
  </si>
  <si>
    <t>Budget Period: 1</t>
  </si>
  <si>
    <t>Budget Period: 2</t>
  </si>
  <si>
    <t>Budget Period: 3</t>
  </si>
  <si>
    <t>Budget Period: 4</t>
  </si>
  <si>
    <t>Budget Period: 5</t>
  </si>
  <si>
    <t>Cumulative Budget Information</t>
  </si>
  <si>
    <t>Section A, Total Direct Cost less Consortium Indirect (F&amp;A) for the Entire Project Period</t>
  </si>
  <si>
    <t>Section A, Total Consortium Indirect (F&amp;A) for the Entire Project Period</t>
  </si>
  <si>
    <t>Section A, Total Direct Costs for the Entire Project Period</t>
  </si>
  <si>
    <t>Section B, Total Indirect (F&amp;A) Costs for the Entire Project Period</t>
  </si>
  <si>
    <t>Section C, Total Direct and Indirect (F&amp;A) Costs (A+B) for the Entire Project Period</t>
  </si>
  <si>
    <t>All other graduate students will be processed as a direct pay Research Foundation employee and will have a 40% fringe rate applied to their salary charge on the grant.  The position requires a part-time employment commitment, except in summer periods, to allow the incumbent to fulfill graduate study requirements.</t>
  </si>
  <si>
    <t>FY25</t>
  </si>
  <si>
    <t>Cost Share</t>
  </si>
  <si>
    <t>Graduate students (SUNY title: Graduate Assistant, 12m appointment, processed via the IFR mechanism) from the School of Graduate studies will have a 0.00% fringe rate applied to their salary charge on the grant.</t>
  </si>
  <si>
    <t>Working under general supervision, incumbents carry out assignments in conformance with the requirements of the project/program. Activities will vary in terms of involvement and may be carried out in the laboratory, library, or in field studies. Incumbents exercise the creativity, judgment, collaboration, initiative and discretion required for the performance of assigned activities.</t>
  </si>
  <si>
    <t>Incumbents must be full-time SUNY students. The work performed must be coordinated with education and training which leads to fulfillment of academic requirements. The position requires a part-time employment commitment, except in summer periods, to allow the incumbent to fulfill graduate study requirements.</t>
  </si>
  <si>
    <t>Fringe Benefit - RF Post Doctoral**</t>
  </si>
  <si>
    <t>FY26</t>
  </si>
  <si>
    <t>Graduate students (Research Foundation title: Research Graduate Assistant, processed as a direct pay Research Foundation employee) will have a fringe rate (see table) applied to their salary charge on the grant provided that:</t>
  </si>
  <si>
    <t>DOWNSTATE INTERNAL BUDGET TEMPLATE</t>
  </si>
  <si>
    <t>Some Graduate Student salaries incur fringe benefit expenses.</t>
  </si>
  <si>
    <t>The Fiscal Year runs from July 1 through June 30.</t>
  </si>
  <si>
    <t>Other Expenses:</t>
  </si>
  <si>
    <t>Principal Investigator</t>
  </si>
  <si>
    <t># FY23 Mo. in Yr 1</t>
  </si>
  <si>
    <t>SECTION A: EFFORT</t>
  </si>
  <si>
    <t>State Personnel</t>
  </si>
  <si>
    <t>Fringe benefit rates are based on the negotiated rates for the State of New York and the Research Foundation for SUNY.</t>
  </si>
  <si>
    <t xml:space="preserve">Only employees of SUNY Downstate and/or the Research Foundation for SUNY can be listed in this section.  </t>
  </si>
  <si>
    <t xml:space="preserve">Enter TBD (to be decided), TBN (to be named), or TBH (to be hired) where appropriate.  </t>
  </si>
  <si>
    <t>Cells in this section are populated based on formulas and the information in Section A.</t>
  </si>
  <si>
    <t>For questions about editing this section, please contact your Sponsored Programs Associate.</t>
  </si>
  <si>
    <t>SECTION B: Other Than Personnel Services (OTPS)</t>
  </si>
  <si>
    <t>SECTION C: COST SHARE</t>
  </si>
  <si>
    <t xml:space="preserve">Current NIH Salary Cap: </t>
  </si>
  <si>
    <t>Direct Cost Cap:</t>
  </si>
  <si>
    <t>Total Cost Cap:</t>
  </si>
  <si>
    <t>Left to Budget in Total Costs</t>
  </si>
  <si>
    <t>FY27</t>
  </si>
  <si>
    <t>&lt;enter name here&gt;</t>
  </si>
  <si>
    <t xml:space="preserve">Principal Investigator: </t>
  </si>
  <si>
    <t>All OTPS lines with the exception of Equipment, Subawards and Tuition include 2% inflation in years 2 - 5.</t>
  </si>
  <si>
    <t>Domestic Travel</t>
  </si>
  <si>
    <t>Foreign Travel</t>
  </si>
  <si>
    <t>Annual OTPS Inflation % =</t>
  </si>
  <si>
    <t>Direct Costs</t>
  </si>
  <si>
    <t>Indirect Costs</t>
  </si>
  <si>
    <t>Stipends</t>
  </si>
  <si>
    <t>Participant Travel</t>
  </si>
  <si>
    <t>Participant Other</t>
  </si>
  <si>
    <t>Participant Stipends</t>
  </si>
  <si>
    <t>Tuition/Fees/Health Insurance</t>
  </si>
  <si>
    <t>Materials and Supplies</t>
  </si>
  <si>
    <t>ADP/Computer Services</t>
  </si>
  <si>
    <t>Alterations and Renovations</t>
  </si>
  <si>
    <t xml:space="preserve">Subaward #1:    </t>
  </si>
  <si>
    <t xml:space="preserve">Subaward #2:    </t>
  </si>
  <si>
    <t>Participant/Trainee Support</t>
  </si>
  <si>
    <t>When necessary, the F&amp;A rate should be updated to reflect the appropriate rate for the submission.</t>
  </si>
  <si>
    <t>must = 12</t>
  </si>
  <si>
    <t>Hidden columns (G through L) include formulas to estimate 2% salary increases in out years.</t>
  </si>
  <si>
    <t>Please do not delete any columns or rows.</t>
  </si>
  <si>
    <t>In this section, enter information in yellow cells only.</t>
  </si>
  <si>
    <t>To change proposed effort to the project in project years, or to reflect cost share, use the "% Effort to Award" cells</t>
  </si>
  <si>
    <t>Enter the name of the individual, if known, and the employee's role on the project.</t>
  </si>
  <si>
    <t>Each individual must have an Institutional Base Salary to be named on a grant or contract.</t>
  </si>
  <si>
    <t xml:space="preserve">Current institutional base salaries should be obtained from the respecitve Department Administrator(s).  </t>
  </si>
  <si>
    <t>To remove this calculation, enter "0" in cell Y13.</t>
  </si>
  <si>
    <t>For salary rates/ranges for TBH roles, contact the appropriate Human Resources Office.</t>
  </si>
  <si>
    <t>GENERAL INSTRUCTIONS:</t>
  </si>
  <si>
    <t xml:space="preserve">SECTION A GUIDANCE: </t>
  </si>
  <si>
    <t>SECTION B GUIDANCE:</t>
  </si>
  <si>
    <t xml:space="preserve">SECTION C GUIDANCE: </t>
  </si>
  <si>
    <t>CONTACT INFORMATION:</t>
  </si>
  <si>
    <t>RELATED INFORMATION</t>
  </si>
  <si>
    <t>Postdoc*</t>
  </si>
  <si>
    <t>Participant Subsistence</t>
  </si>
  <si>
    <t>If annual direct costs or annual total costs are limited, enter the dollar amount in Cell C12 or C13.</t>
  </si>
  <si>
    <t>See tab entitled "Graduate Student Fringe" for more information</t>
  </si>
  <si>
    <t>in Columns E, P, T, X and AB.</t>
  </si>
  <si>
    <t>To remove this calculation, enter 0 in Cell Y12.</t>
  </si>
  <si>
    <t>Calendar months calculate automatically and are based on percent effort entered in Column D.</t>
  </si>
  <si>
    <t>RESEARCH &amp; RELATED BUDGET - Cumulative Budget</t>
  </si>
  <si>
    <t>Total Salary, Wages and Fringe Benefits</t>
  </si>
  <si>
    <t>Section C, Equipment</t>
  </si>
  <si>
    <t>Section D, Travel</t>
  </si>
  <si>
    <t>Section E, Participant/Trainee Support Costs</t>
  </si>
  <si>
    <t>Total Number Other Personnel</t>
  </si>
  <si>
    <t>Section F, Other Direct Costs</t>
  </si>
  <si>
    <t>Section G, Direct Costs (A thru F)</t>
  </si>
  <si>
    <t>Section H, Indirect Costs</t>
  </si>
  <si>
    <t>Section I, Total Direct and Indirect Costs (G + H)</t>
  </si>
  <si>
    <t>Section J, Fee</t>
  </si>
  <si>
    <t>Section K, Total Costs and Fee (I + J)</t>
  </si>
  <si>
    <t>Subawards/Consortium/Contractual Costs</t>
  </si>
  <si>
    <t>Equipment or Facility Rental/User Fees</t>
  </si>
  <si>
    <t>Other 1</t>
  </si>
  <si>
    <t>Other 2</t>
  </si>
  <si>
    <t>Other 3</t>
  </si>
  <si>
    <t>Travel</t>
  </si>
  <si>
    <t>Subsistence</t>
  </si>
  <si>
    <t>Other</t>
  </si>
  <si>
    <t>Number of Participants/Trainees</t>
  </si>
  <si>
    <t>Domestic</t>
  </si>
  <si>
    <t>Foreign</t>
  </si>
  <si>
    <t>1.</t>
  </si>
  <si>
    <t>2.</t>
  </si>
  <si>
    <t>3.</t>
  </si>
  <si>
    <t>4.</t>
  </si>
  <si>
    <t>5.</t>
  </si>
  <si>
    <t>6.</t>
  </si>
  <si>
    <t>7.</t>
  </si>
  <si>
    <t>8.</t>
  </si>
  <si>
    <t>9.</t>
  </si>
  <si>
    <t>10.</t>
  </si>
  <si>
    <t>Totals ($)</t>
  </si>
  <si>
    <t>GRAND</t>
  </si>
  <si>
    <t>TOTALS</t>
  </si>
  <si>
    <t>State Personnel - Salary &amp; Fringe</t>
  </si>
  <si>
    <t>RF Personnel - Salary &amp; Fringe</t>
  </si>
  <si>
    <t>Total Salary &amp; Fringe Benefits</t>
  </si>
  <si>
    <t xml:space="preserve">Subaward #1 </t>
  </si>
  <si>
    <t>Subaward #2</t>
  </si>
  <si>
    <t>TOTAL</t>
  </si>
  <si>
    <t>The template may need to be adjusted to accommodate additional subawards and/or the F&amp;A on the first $25K of</t>
  </si>
  <si>
    <t>Please refer to the Downstate Rate Agreement for more information.</t>
  </si>
  <si>
    <t>Rates for future years are estimated in tables on the Research Foundation (RF) website.</t>
  </si>
  <si>
    <t xml:space="preserve">Enter the Project Period first to determine the number of months in each Fiscal Year </t>
  </si>
  <si>
    <t xml:space="preserve">Based on the project period enter the number of months in each FY in cell T7 and T8. </t>
  </si>
  <si>
    <t>Pre-Award Office reviews of this template assume certain calculations based on embedded formulas.</t>
  </si>
  <si>
    <t xml:space="preserve">Capital equipment is defined as having an acquisition cost $5,000 or greater; a useful life of more than one year;
</t>
  </si>
  <si>
    <t>Any piece of equipment below the $5,000 threshold should be budgeted in "Supplies".</t>
  </si>
  <si>
    <t xml:space="preserve">    and is an individual, stand-alone, moveable, tangible item.</t>
  </si>
  <si>
    <t>Research Foundation personnel cannot cost share effort.</t>
  </si>
  <si>
    <t>When percent effort numbers for State Personnel in Section A Columns E, P, T, X, and AB do not equal the percent effort</t>
  </si>
  <si>
    <t xml:space="preserve">    indicated in Column D, this section will be automatically populated.</t>
  </si>
  <si>
    <t>If salary amounts are changed for State Personnel, this section will automatically capture "missing" dollars as cost share.</t>
  </si>
  <si>
    <t>Graduate Students - Fringe Benefits</t>
  </si>
  <si>
    <t xml:space="preserve">The F&amp;A calculation may need to be adjusted based on the type of expense listed in this section.  </t>
  </si>
  <si>
    <t>A label or brief description should be included for each "Other" line item.</t>
  </si>
  <si>
    <t>The existing Graduate Student lines include 0% fringe rates and should be updated as necessary.</t>
  </si>
  <si>
    <t>SUNY Downstate Health Sciences University</t>
  </si>
  <si>
    <t>grants-office@downstate.edu</t>
  </si>
  <si>
    <t>Downstate Federally-Negotiated Rate Agreement:</t>
  </si>
  <si>
    <t xml:space="preserve">RF at Downstate - Forms: </t>
  </si>
  <si>
    <t>Research Foundation (RF) - Fringe Benefit Rates:</t>
  </si>
  <si>
    <t>Sponsored Programs Administration, Pre-Award Division</t>
  </si>
  <si>
    <t>Formulas prevent the annual IBS from exceeding the NIH salary cap when the cap is used for Base Salary;</t>
  </si>
  <si>
    <t xml:space="preserve">      for applications where the cap applies, check to make sure that the salaries in out years do not exceed the cap. </t>
  </si>
  <si>
    <t>Amounts left to budget are shown in lines 67 &amp; 68 when these cells are utilized.</t>
  </si>
  <si>
    <t>Always check the RF at Downstate's website (link below) for the most recent template.</t>
  </si>
  <si>
    <t>Total Costs</t>
  </si>
  <si>
    <t>Total Direct Costs less Subaward IC</t>
  </si>
  <si>
    <r>
      <rPr>
        <b/>
        <u/>
        <sz val="11"/>
        <color rgb="FFFF0000"/>
        <rFont val="Calibri"/>
        <family val="2"/>
      </rPr>
      <t>Cost share is strongly discouraged</t>
    </r>
    <r>
      <rPr>
        <b/>
        <sz val="11"/>
        <color rgb="FFFF0000"/>
        <rFont val="Calibri"/>
        <family val="2"/>
      </rPr>
      <t xml:space="preserve"> and the sponsor budget should include all effort expenses when possible.</t>
    </r>
  </si>
  <si>
    <r>
      <rPr>
        <b/>
        <sz val="11"/>
        <rFont val="Calibri"/>
        <family val="2"/>
      </rPr>
      <t>a subaward.</t>
    </r>
    <r>
      <rPr>
        <sz val="11"/>
        <rFont val="Calibri"/>
        <family val="2"/>
      </rPr>
      <t xml:space="preserve">  For assistance, contact your Sponsored Programs Associate (below).</t>
    </r>
  </si>
  <si>
    <t xml:space="preserve">The capital equipment threshold for Downstate is $5,000.  </t>
  </si>
  <si>
    <t>Maintenance fees and service plans should be budgeted in the "Other" category.</t>
  </si>
  <si>
    <t>Project Title</t>
  </si>
  <si>
    <t>STATE PERSONNEL</t>
  </si>
  <si>
    <t>RF PERSONNEL</t>
  </si>
  <si>
    <r>
      <t xml:space="preserve">If formulas are changed without the knowledge of the Pre-Award Office </t>
    </r>
    <r>
      <rPr>
        <u/>
        <sz val="11"/>
        <color rgb="FFFF0000"/>
        <rFont val="Calibri"/>
        <family val="2"/>
      </rPr>
      <t>the review process may be compromised</t>
    </r>
    <r>
      <rPr>
        <sz val="11"/>
        <color rgb="FFFF0000"/>
        <rFont val="Calibri"/>
        <family val="2"/>
      </rPr>
      <t>.</t>
    </r>
  </si>
  <si>
    <t>Each individual listed in this section should be listed on a a Cost Share Template, which requires prior approval</t>
  </si>
  <si>
    <t xml:space="preserve">    from the Chair and Dean.</t>
  </si>
  <si>
    <r>
      <t xml:space="preserve">* Template formula captures all </t>
    </r>
    <r>
      <rPr>
        <b/>
        <i/>
        <sz val="10"/>
        <color rgb="FFFF0000"/>
        <rFont val="Arial"/>
        <family val="2"/>
      </rPr>
      <t>State Personnel</t>
    </r>
    <r>
      <rPr>
        <i/>
        <sz val="10"/>
        <color rgb="FFFF0000"/>
        <rFont val="Arial"/>
        <family val="2"/>
      </rPr>
      <t xml:space="preserve"> as Senior/Key and will need to be adjusted accordingly.</t>
    </r>
  </si>
  <si>
    <r>
      <t xml:space="preserve">** Template formula captures all </t>
    </r>
    <r>
      <rPr>
        <b/>
        <i/>
        <sz val="10"/>
        <color rgb="FFFF0000"/>
        <rFont val="Arial"/>
        <family val="2"/>
      </rPr>
      <t>RF Personnel</t>
    </r>
    <r>
      <rPr>
        <i/>
        <sz val="10"/>
        <color rgb="FFFF0000"/>
        <rFont val="Arial"/>
        <family val="2"/>
      </rPr>
      <t xml:space="preserve"> as Other and will need to be adjusted accordingly.</t>
    </r>
  </si>
  <si>
    <r>
      <t>Section A, Senior/Key Person</t>
    </r>
    <r>
      <rPr>
        <b/>
        <sz val="10"/>
        <color rgb="FFFF0000"/>
        <rFont val="Arial"/>
        <family val="2"/>
      </rPr>
      <t>*</t>
    </r>
  </si>
  <si>
    <r>
      <t>Section B, Other Personnel</t>
    </r>
    <r>
      <rPr>
        <b/>
        <sz val="10"/>
        <color rgb="FFFF0000"/>
        <rFont val="Arial"/>
        <family val="2"/>
      </rPr>
      <t>**</t>
    </r>
  </si>
  <si>
    <t>The FY22 proposed rate is 13%.  Refer to the RF website for more information.</t>
  </si>
  <si>
    <t>"Other" costs to consider include but are not limited to subject remuneration, Single IRB (SIRB) fees, patient care, etc.</t>
  </si>
  <si>
    <t>fees paid to or on behalf of participants or trainees (but not employees) in connection with conferences or training</t>
  </si>
  <si>
    <r>
      <t xml:space="preserve">projects.  </t>
    </r>
    <r>
      <rPr>
        <u/>
        <sz val="11"/>
        <rFont val="Calibri"/>
        <family val="2"/>
      </rPr>
      <t>Payments to research subjects are not participant support and should be budgeted in "Other".</t>
    </r>
  </si>
  <si>
    <r>
      <rPr>
        <b/>
        <sz val="11"/>
        <rFont val="Calibri"/>
        <family val="2"/>
      </rPr>
      <t>Participant Support</t>
    </r>
    <r>
      <rPr>
        <sz val="11"/>
        <rFont val="Calibri"/>
        <family val="2"/>
      </rPr>
      <t xml:space="preserve"> means direct costs for items such as stipends or subsistence allowances, travel allowances, and registration</t>
    </r>
  </si>
  <si>
    <t>https://www.rfsuny.org/media/rfsuny/rates/fringe-benefits/fringe-benefit-rates-fiscal-year-2022.htm</t>
  </si>
  <si>
    <t>(Examples include subject remuneration, sIRB fees, and patient care.)</t>
  </si>
  <si>
    <t>&lt;enter other expense type&gt;</t>
  </si>
  <si>
    <t>For example, July 1, 2022 - June 30, 2023 is FY23.</t>
  </si>
  <si>
    <t>Last Updated: 01/30/2022</t>
  </si>
  <si>
    <t>FY28</t>
  </si>
  <si>
    <t># FY24 Mo. in Yr 1</t>
  </si>
  <si>
    <t>Indirect Costs (as of Septmeber 24, 2021)</t>
  </si>
  <si>
    <t>https://www.rfsuny.org/media/rfsuny/rates/rate-agreements---dhhs/Downstate-Medical-Center-Rate-Agreement.pdf</t>
  </si>
  <si>
    <t>https://www.downstate.edu/research/administration/sponsored-programs/forms.html</t>
  </si>
  <si>
    <t>https://www.downstate.edu/research/administration/sponsored-programs/institutional-information.html</t>
  </si>
  <si>
    <t xml:space="preserve">RF at Downstate - Institutional Information: </t>
  </si>
  <si>
    <t>Department of Health and Human Services, Edwin Miranda, (212) 264-2069</t>
  </si>
  <si>
    <r>
      <t xml:space="preserve">The numbers on this page are calculated based on the detailed budget tab.  This template can be used to determine the </t>
    </r>
    <r>
      <rPr>
        <b/>
        <u/>
        <sz val="10"/>
        <color rgb="FFFF0000"/>
        <rFont val="Arial"/>
        <family val="2"/>
      </rPr>
      <t>suggested</t>
    </r>
    <r>
      <rPr>
        <b/>
        <sz val="10"/>
        <color rgb="FFFF0000"/>
        <rFont val="Arial"/>
        <family val="2"/>
      </rPr>
      <t xml:space="preserve"> number of modules.  If you have questions or need assistance with a modular budget, please contact your Sponsored Programs Administrator.</t>
    </r>
  </si>
  <si>
    <t>MTDC (Modified Total Direct Costs)</t>
  </si>
  <si>
    <t>Modified Total Direct Costs (MTDC) - 1</t>
  </si>
  <si>
    <t>Modified Total Direct Costs (MTDC) - 2</t>
  </si>
  <si>
    <t>Indirect Cost - 1</t>
  </si>
  <si>
    <t>Indirect Cost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</si>
</sst>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quot;$&quot;#,##0"/>
    <numFmt numFmtId="165" formatCode="#,##0;[Red]#,##0"/>
    <numFmt numFmtId="166" formatCode="_(* #,##0_);_(* \(#,##0\);_(* &quot;-&quot;??_);_(@_)"/>
    <numFmt numFmtId="167" formatCode="0.0%"/>
  </numFmts>
  <fonts count="50" x14ac:knownFonts="1">
    <font>
      <sz val="10"/>
      <name val="Arial"/>
    </font>
    <font>
      <sz val="8"/>
      <name val="Arial"/>
      <family val="2"/>
    </font>
    <font>
      <b/>
      <sz val="10"/>
      <name val="Arial"/>
      <family val="2"/>
    </font>
    <font>
      <sz val="10"/>
      <name val="Arial"/>
      <family val="2"/>
    </font>
    <font>
      <sz val="10"/>
      <name val="Arial"/>
      <family val="2"/>
    </font>
    <font>
      <b/>
      <sz val="10"/>
      <color rgb="FFFF0000"/>
      <name val="Arial"/>
      <family val="2"/>
    </font>
    <font>
      <u/>
      <sz val="10"/>
      <name val="Arial"/>
      <family val="2"/>
    </font>
    <font>
      <b/>
      <u/>
      <sz val="10"/>
      <name val="Arial"/>
      <family val="2"/>
    </font>
    <font>
      <b/>
      <u/>
      <sz val="10"/>
      <color rgb="FFFF0000"/>
      <name val="Arial"/>
      <family val="2"/>
    </font>
    <font>
      <sz val="11"/>
      <name val="Calibri"/>
      <family val="2"/>
    </font>
    <font>
      <b/>
      <sz val="11"/>
      <name val="Calibri"/>
      <family val="2"/>
    </font>
    <font>
      <sz val="11"/>
      <name val="Arial"/>
      <family val="2"/>
    </font>
    <font>
      <sz val="11"/>
      <color rgb="FFFF0000"/>
      <name val="Calibri"/>
      <family val="2"/>
    </font>
    <font>
      <b/>
      <sz val="14"/>
      <name val="Calibri"/>
      <family val="2"/>
    </font>
    <font>
      <b/>
      <i/>
      <sz val="11"/>
      <name val="Calibri"/>
      <family val="2"/>
    </font>
    <font>
      <b/>
      <sz val="12"/>
      <name val="Calibri"/>
      <family val="2"/>
    </font>
    <font>
      <sz val="12"/>
      <name val="Calibri"/>
      <family val="2"/>
    </font>
    <font>
      <b/>
      <sz val="12"/>
      <color rgb="FFFF0000"/>
      <name val="Calibri"/>
      <family val="2"/>
    </font>
    <font>
      <b/>
      <u/>
      <sz val="12"/>
      <name val="Calibri"/>
      <family val="2"/>
    </font>
    <font>
      <i/>
      <sz val="12"/>
      <color theme="0" tint="-0.34998626667073579"/>
      <name val="Calibri"/>
      <family val="2"/>
    </font>
    <font>
      <b/>
      <i/>
      <sz val="12"/>
      <name val="Calibri"/>
      <family val="2"/>
    </font>
    <font>
      <sz val="12"/>
      <color rgb="FFFF0000"/>
      <name val="Calibri"/>
      <family val="2"/>
    </font>
    <font>
      <b/>
      <i/>
      <sz val="12"/>
      <color rgb="FFFF0000"/>
      <name val="Calibri"/>
      <family val="2"/>
    </font>
    <font>
      <b/>
      <i/>
      <u/>
      <sz val="12"/>
      <name val="Calibri"/>
      <family val="2"/>
    </font>
    <font>
      <i/>
      <sz val="12"/>
      <name val="Calibri"/>
      <family val="2"/>
    </font>
    <font>
      <b/>
      <i/>
      <u/>
      <sz val="12"/>
      <color theme="0" tint="-0.499984740745262"/>
      <name val="Calibri"/>
      <family val="2"/>
    </font>
    <font>
      <u/>
      <sz val="11"/>
      <name val="Calibri"/>
      <family val="2"/>
    </font>
    <font>
      <sz val="12"/>
      <color theme="0"/>
      <name val="Calibri"/>
      <family val="2"/>
    </font>
    <font>
      <i/>
      <sz val="12"/>
      <color theme="0" tint="-0.499984740745262"/>
      <name val="Calibri"/>
      <family val="2"/>
    </font>
    <font>
      <i/>
      <u/>
      <sz val="12"/>
      <color theme="0" tint="-0.499984740745262"/>
      <name val="Calibri"/>
      <family val="2"/>
    </font>
    <font>
      <u/>
      <sz val="10"/>
      <color theme="10"/>
      <name val="Arial"/>
      <family val="2"/>
    </font>
    <font>
      <sz val="12"/>
      <color rgb="FF0070C0"/>
      <name val="Calibri"/>
      <family val="2"/>
    </font>
    <font>
      <sz val="10.5"/>
      <name val="Calibri"/>
      <family val="2"/>
    </font>
    <font>
      <u/>
      <sz val="11"/>
      <color rgb="FF0070C0"/>
      <name val="Calibri"/>
      <family val="2"/>
    </font>
    <font>
      <b/>
      <sz val="12"/>
      <color theme="0"/>
      <name val="Calibri"/>
      <family val="2"/>
    </font>
    <font>
      <b/>
      <sz val="11"/>
      <color rgb="FFFF0000"/>
      <name val="Calibri"/>
      <family val="2"/>
    </font>
    <font>
      <b/>
      <u/>
      <sz val="11"/>
      <color rgb="FFFF0000"/>
      <name val="Calibri"/>
      <family val="2"/>
    </font>
    <font>
      <u/>
      <sz val="11"/>
      <color rgb="FFFF0000"/>
      <name val="Calibri"/>
      <family val="2"/>
    </font>
    <font>
      <sz val="11"/>
      <color rgb="FFFF0000"/>
      <name val="Arial"/>
      <family val="2"/>
    </font>
    <font>
      <sz val="9"/>
      <color indexed="81"/>
      <name val="Tahoma"/>
      <family val="2"/>
    </font>
    <font>
      <b/>
      <sz val="9"/>
      <color indexed="81"/>
      <name val="Tahoma"/>
      <family val="2"/>
    </font>
    <font>
      <u/>
      <sz val="9"/>
      <color indexed="81"/>
      <name val="Tahoma"/>
      <family val="2"/>
    </font>
    <font>
      <i/>
      <sz val="10"/>
      <color rgb="FFFF0000"/>
      <name val="Arial"/>
      <family val="2"/>
    </font>
    <font>
      <b/>
      <i/>
      <sz val="10"/>
      <color rgb="FFFF0000"/>
      <name val="Arial"/>
      <family val="2"/>
    </font>
    <font>
      <b/>
      <i/>
      <sz val="10"/>
      <name val="Arial"/>
      <family val="2"/>
    </font>
    <font>
      <i/>
      <sz val="11"/>
      <name val="Calibri"/>
      <family val="2"/>
    </font>
    <font>
      <i/>
      <sz val="11"/>
      <name val="Arial"/>
      <family val="2"/>
    </font>
    <font>
      <u/>
      <sz val="10"/>
      <color theme="10"/>
      <name val="Calibri"/>
      <family val="2"/>
    </font>
    <font>
      <sz val="10"/>
      <name val="Calibri"/>
      <family val="2"/>
    </font>
    <font>
      <i/>
      <sz val="10"/>
      <name val="Arial"/>
      <family val="2"/>
    </font>
  </fonts>
  <fills count="16">
    <fill>
      <patternFill patternType="none"/>
    </fill>
    <fill>
      <patternFill patternType="gray125"/>
    </fill>
    <fill>
      <patternFill patternType="solid">
        <fgColor theme="2"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0F7FDB"/>
        <bgColor indexed="64"/>
      </patternFill>
    </fill>
    <fill>
      <patternFill patternType="solid">
        <fgColor rgb="FFF2EFEE"/>
        <bgColor indexed="64"/>
      </patternFill>
    </fill>
    <fill>
      <patternFill patternType="solid">
        <fgColor rgb="FFF5F2F1"/>
        <bgColor indexed="64"/>
      </patternFill>
    </fill>
    <fill>
      <patternFill patternType="solid">
        <fgColor rgb="FFEFEAE9"/>
        <bgColor indexed="64"/>
      </patternFill>
    </fill>
    <fill>
      <patternFill patternType="solid">
        <fgColor rgb="FFFFFF00"/>
        <bgColor indexed="64"/>
      </patternFill>
    </fill>
  </fills>
  <borders count="22">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3" fontId="4" fillId="0" borderId="0" applyFont="0" applyFill="0" applyBorder="0" applyAlignment="0" applyProtection="0"/>
    <xf numFmtId="41" fontId="4" fillId="0" borderId="0" applyFont="0" applyFill="0" applyBorder="0" applyAlignment="0" applyProtection="0"/>
    <xf numFmtId="9" fontId="4" fillId="0" borderId="0" applyFont="0" applyFill="0" applyBorder="0" applyAlignment="0" applyProtection="0"/>
    <xf numFmtId="0" fontId="30" fillId="0" borderId="0" applyNumberFormat="0" applyFill="0" applyBorder="0" applyAlignment="0" applyProtection="0"/>
  </cellStyleXfs>
  <cellXfs count="433">
    <xf numFmtId="0" fontId="0" fillId="0" borderId="0" xfId="0"/>
    <xf numFmtId="0" fontId="16" fillId="0" borderId="0" xfId="0" applyFont="1" applyProtection="1">
      <protection locked="0"/>
    </xf>
    <xf numFmtId="0" fontId="16" fillId="0" borderId="0" xfId="0" applyFont="1" applyProtection="1"/>
    <xf numFmtId="0" fontId="16" fillId="6" borderId="0" xfId="0" applyFont="1" applyFill="1" applyProtection="1">
      <protection locked="0"/>
    </xf>
    <xf numFmtId="0" fontId="15" fillId="0" borderId="0" xfId="0" applyFont="1" applyFill="1" applyProtection="1">
      <protection locked="0"/>
    </xf>
    <xf numFmtId="164" fontId="15" fillId="0" borderId="0" xfId="0" applyNumberFormat="1" applyFont="1" applyProtection="1">
      <protection locked="0"/>
    </xf>
    <xf numFmtId="166" fontId="16" fillId="3" borderId="0" xfId="1" applyNumberFormat="1" applyFont="1" applyFill="1" applyProtection="1"/>
    <xf numFmtId="166" fontId="16" fillId="3" borderId="0" xfId="1" applyNumberFormat="1" applyFont="1" applyFill="1" applyAlignment="1" applyProtection="1">
      <alignment horizontal="center"/>
    </xf>
    <xf numFmtId="41" fontId="16" fillId="3" borderId="0" xfId="2" applyFont="1" applyFill="1" applyAlignment="1" applyProtection="1">
      <alignment horizontal="center"/>
    </xf>
    <xf numFmtId="0" fontId="16" fillId="0" borderId="0" xfId="0" applyFont="1" applyFill="1" applyProtection="1">
      <protection locked="0"/>
    </xf>
    <xf numFmtId="3" fontId="15" fillId="5" borderId="0" xfId="0" applyNumberFormat="1" applyFont="1" applyFill="1" applyBorder="1" applyProtection="1">
      <protection locked="0"/>
    </xf>
    <xf numFmtId="0" fontId="16" fillId="0" borderId="0" xfId="0" applyFont="1" applyFill="1" applyAlignment="1" applyProtection="1">
      <alignment horizontal="center"/>
    </xf>
    <xf numFmtId="3" fontId="16" fillId="0" borderId="1" xfId="0" applyNumberFormat="1" applyFont="1" applyFill="1" applyBorder="1" applyProtection="1"/>
    <xf numFmtId="0" fontId="15" fillId="2" borderId="0" xfId="0" applyFont="1" applyFill="1" applyBorder="1" applyAlignment="1" applyProtection="1">
      <alignment horizontal="center"/>
    </xf>
    <xf numFmtId="3" fontId="15" fillId="2" borderId="1" xfId="0" applyNumberFormat="1" applyFont="1" applyFill="1" applyBorder="1" applyProtection="1"/>
    <xf numFmtId="0" fontId="16" fillId="2" borderId="0" xfId="0" applyFont="1" applyFill="1" applyBorder="1" applyAlignment="1" applyProtection="1">
      <alignment horizontal="center"/>
    </xf>
    <xf numFmtId="3" fontId="16" fillId="2" borderId="1" xfId="0" applyNumberFormat="1" applyFont="1" applyFill="1" applyBorder="1" applyProtection="1"/>
    <xf numFmtId="10" fontId="16" fillId="5" borderId="0" xfId="0" applyNumberFormat="1" applyFont="1" applyFill="1" applyAlignment="1" applyProtection="1">
      <alignment horizontal="center"/>
      <protection locked="0"/>
    </xf>
    <xf numFmtId="10" fontId="24" fillId="5" borderId="0" xfId="0" applyNumberFormat="1" applyFont="1" applyFill="1" applyBorder="1" applyAlignment="1" applyProtection="1">
      <alignment horizontal="right"/>
      <protection locked="0"/>
    </xf>
    <xf numFmtId="3" fontId="16" fillId="5" borderId="0" xfId="0" applyNumberFormat="1" applyFont="1" applyFill="1" applyBorder="1" applyAlignment="1" applyProtection="1">
      <alignment horizontal="right"/>
    </xf>
    <xf numFmtId="3" fontId="16" fillId="5" borderId="0" xfId="0" applyNumberFormat="1" applyFont="1" applyFill="1" applyBorder="1" applyProtection="1"/>
    <xf numFmtId="10" fontId="21" fillId="5" borderId="0" xfId="0" applyNumberFormat="1" applyFont="1" applyFill="1" applyAlignment="1" applyProtection="1">
      <alignment horizontal="center"/>
      <protection locked="0"/>
    </xf>
    <xf numFmtId="3" fontId="21" fillId="5" borderId="0" xfId="0" applyNumberFormat="1" applyFont="1" applyFill="1" applyBorder="1" applyProtection="1"/>
    <xf numFmtId="0" fontId="21" fillId="5" borderId="0" xfId="0" applyFont="1" applyFill="1" applyProtection="1">
      <protection locked="0"/>
    </xf>
    <xf numFmtId="0" fontId="21" fillId="5" borderId="0" xfId="0" applyFont="1" applyFill="1" applyAlignment="1" applyProtection="1">
      <alignment horizontal="center"/>
      <protection locked="0"/>
    </xf>
    <xf numFmtId="3" fontId="17" fillId="5" borderId="0" xfId="0" applyNumberFormat="1" applyFont="1" applyFill="1" applyBorder="1" applyProtection="1"/>
    <xf numFmtId="10" fontId="16" fillId="5" borderId="0" xfId="0" applyNumberFormat="1" applyFont="1" applyFill="1" applyBorder="1" applyAlignment="1" applyProtection="1">
      <alignment horizontal="right"/>
      <protection locked="0"/>
    </xf>
    <xf numFmtId="0" fontId="21" fillId="0" borderId="0" xfId="0" applyFont="1" applyFill="1" applyProtection="1">
      <protection locked="0"/>
    </xf>
    <xf numFmtId="0" fontId="21" fillId="0" borderId="0" xfId="0" applyFont="1" applyFill="1" applyBorder="1" applyProtection="1">
      <protection locked="0"/>
    </xf>
    <xf numFmtId="0" fontId="15" fillId="6" borderId="0" xfId="0" applyFont="1" applyFill="1" applyBorder="1" applyProtection="1">
      <protection locked="0"/>
    </xf>
    <xf numFmtId="2" fontId="16" fillId="6" borderId="0" xfId="0" applyNumberFormat="1" applyFont="1" applyFill="1" applyBorder="1" applyAlignment="1" applyProtection="1">
      <alignment horizontal="center"/>
      <protection locked="0"/>
    </xf>
    <xf numFmtId="10" fontId="16" fillId="6" borderId="0" xfId="0" applyNumberFormat="1" applyFont="1" applyFill="1" applyAlignment="1" applyProtection="1">
      <alignment horizontal="center"/>
      <protection locked="0"/>
    </xf>
    <xf numFmtId="3" fontId="16" fillId="6" borderId="0" xfId="0" applyNumberFormat="1" applyFont="1" applyFill="1" applyBorder="1" applyProtection="1">
      <protection locked="0"/>
    </xf>
    <xf numFmtId="10" fontId="16" fillId="6" borderId="0" xfId="0" applyNumberFormat="1" applyFont="1" applyFill="1" applyAlignment="1" applyProtection="1">
      <alignment horizontal="center"/>
    </xf>
    <xf numFmtId="3" fontId="16" fillId="6" borderId="0" xfId="0" applyNumberFormat="1" applyFont="1" applyFill="1" applyBorder="1" applyProtection="1"/>
    <xf numFmtId="0" fontId="15" fillId="6" borderId="4" xfId="0" applyFont="1" applyFill="1" applyBorder="1" applyProtection="1">
      <protection locked="0"/>
    </xf>
    <xf numFmtId="0" fontId="15" fillId="6" borderId="16" xfId="0" applyFont="1" applyFill="1" applyBorder="1" applyProtection="1">
      <protection locked="0"/>
    </xf>
    <xf numFmtId="0" fontId="15" fillId="6" borderId="16" xfId="0" applyFont="1" applyFill="1" applyBorder="1" applyAlignment="1" applyProtection="1">
      <alignment horizontal="center"/>
      <protection locked="0"/>
    </xf>
    <xf numFmtId="3" fontId="15" fillId="6" borderId="15" xfId="0" applyNumberFormat="1" applyFont="1" applyFill="1" applyBorder="1" applyProtection="1">
      <protection locked="0"/>
    </xf>
    <xf numFmtId="0" fontId="15" fillId="6" borderId="16" xfId="0" applyFont="1" applyFill="1" applyBorder="1" applyAlignment="1" applyProtection="1">
      <alignment horizontal="center"/>
    </xf>
    <xf numFmtId="3" fontId="15" fillId="6" borderId="15" xfId="0" applyNumberFormat="1" applyFont="1" applyFill="1" applyBorder="1" applyProtection="1"/>
    <xf numFmtId="3" fontId="19" fillId="6" borderId="0" xfId="0" applyNumberFormat="1" applyFont="1" applyFill="1" applyBorder="1" applyProtection="1"/>
    <xf numFmtId="3" fontId="19" fillId="6" borderId="0" xfId="0" applyNumberFormat="1" applyFont="1" applyFill="1" applyBorder="1" applyAlignment="1" applyProtection="1">
      <alignment horizontal="right"/>
    </xf>
    <xf numFmtId="3" fontId="20" fillId="6" borderId="0" xfId="0" applyNumberFormat="1" applyFont="1" applyFill="1" applyBorder="1" applyProtection="1"/>
    <xf numFmtId="2" fontId="16" fillId="5" borderId="0" xfId="0" applyNumberFormat="1" applyFont="1" applyFill="1" applyAlignment="1" applyProtection="1">
      <alignment horizontal="center"/>
    </xf>
    <xf numFmtId="0" fontId="16" fillId="7" borderId="8" xfId="0" applyFont="1" applyFill="1" applyBorder="1" applyProtection="1">
      <protection locked="0"/>
    </xf>
    <xf numFmtId="0" fontId="16" fillId="7" borderId="0" xfId="0" applyFont="1" applyFill="1" applyBorder="1" applyProtection="1">
      <protection locked="0"/>
    </xf>
    <xf numFmtId="0" fontId="13" fillId="7" borderId="0" xfId="0" applyFont="1" applyFill="1" applyBorder="1" applyAlignment="1" applyProtection="1">
      <alignment horizontal="left"/>
      <protection locked="0"/>
    </xf>
    <xf numFmtId="0" fontId="15" fillId="7" borderId="0" xfId="0" applyFont="1" applyFill="1" applyAlignment="1" applyProtection="1">
      <alignment horizontal="centerContinuous"/>
      <protection locked="0"/>
    </xf>
    <xf numFmtId="0" fontId="16" fillId="7" borderId="0" xfId="0" applyFont="1" applyFill="1" applyAlignment="1" applyProtection="1">
      <alignment horizontal="centerContinuous"/>
      <protection locked="0"/>
    </xf>
    <xf numFmtId="0" fontId="16" fillId="7" borderId="0" xfId="0" applyFont="1" applyFill="1" applyProtection="1">
      <protection locked="0"/>
    </xf>
    <xf numFmtId="0" fontId="16" fillId="7" borderId="0" xfId="0" applyFont="1" applyFill="1" applyAlignment="1" applyProtection="1">
      <alignment horizontal="centerContinuous"/>
    </xf>
    <xf numFmtId="0" fontId="15" fillId="7" borderId="0" xfId="0" applyFont="1" applyFill="1" applyBorder="1" applyAlignment="1" applyProtection="1">
      <alignment horizontal="left"/>
      <protection locked="0"/>
    </xf>
    <xf numFmtId="0" fontId="15" fillId="7" borderId="0" xfId="0" applyFont="1" applyFill="1" applyAlignment="1" applyProtection="1">
      <alignment horizontal="left"/>
      <protection locked="0"/>
    </xf>
    <xf numFmtId="0" fontId="15" fillId="7" borderId="0" xfId="0" applyFont="1" applyFill="1" applyProtection="1">
      <protection locked="0"/>
    </xf>
    <xf numFmtId="0" fontId="15" fillId="7" borderId="0" xfId="0" applyFont="1" applyFill="1" applyBorder="1" applyAlignment="1" applyProtection="1">
      <alignment horizontal="centerContinuous"/>
      <protection locked="0"/>
    </xf>
    <xf numFmtId="0" fontId="18" fillId="7" borderId="0" xfId="0" applyFont="1" applyFill="1" applyAlignment="1" applyProtection="1">
      <alignment horizontal="center"/>
      <protection locked="0"/>
    </xf>
    <xf numFmtId="0" fontId="18" fillId="7" borderId="0" xfId="0" applyFont="1" applyFill="1" applyAlignment="1" applyProtection="1">
      <alignment horizontal="right"/>
      <protection locked="0"/>
    </xf>
    <xf numFmtId="10" fontId="16" fillId="7" borderId="0" xfId="0" applyNumberFormat="1" applyFont="1" applyFill="1" applyProtection="1">
      <protection locked="0"/>
    </xf>
    <xf numFmtId="0" fontId="16" fillId="7" borderId="0" xfId="0" applyFont="1" applyFill="1" applyProtection="1"/>
    <xf numFmtId="9" fontId="15" fillId="7" borderId="0" xfId="0" applyNumberFormat="1" applyFont="1" applyFill="1" applyProtection="1"/>
    <xf numFmtId="0" fontId="16" fillId="7" borderId="0" xfId="0" applyFont="1" applyFill="1" applyAlignment="1" applyProtection="1">
      <alignment horizontal="center"/>
      <protection locked="0"/>
    </xf>
    <xf numFmtId="10" fontId="15" fillId="7" borderId="0" xfId="0" applyNumberFormat="1" applyFont="1" applyFill="1" applyProtection="1">
      <protection locked="0"/>
    </xf>
    <xf numFmtId="0" fontId="15" fillId="7" borderId="0" xfId="0" applyFont="1" applyFill="1" applyAlignment="1" applyProtection="1">
      <alignment horizontal="right"/>
      <protection locked="0"/>
    </xf>
    <xf numFmtId="0" fontId="16" fillId="7" borderId="0" xfId="0" applyFont="1" applyFill="1" applyAlignment="1">
      <alignment horizontal="right"/>
    </xf>
    <xf numFmtId="0" fontId="15" fillId="7" borderId="0" xfId="0" applyFont="1" applyFill="1" applyBorder="1" applyProtection="1">
      <protection locked="0"/>
    </xf>
    <xf numFmtId="0" fontId="16" fillId="7" borderId="0" xfId="0" applyFont="1" applyFill="1" applyBorder="1" applyAlignment="1" applyProtection="1">
      <alignment horizontal="left"/>
      <protection locked="0"/>
    </xf>
    <xf numFmtId="3" fontId="15" fillId="7" borderId="0" xfId="0" applyNumberFormat="1" applyFont="1" applyFill="1" applyBorder="1" applyProtection="1">
      <protection locked="0"/>
    </xf>
    <xf numFmtId="0" fontId="21" fillId="7" borderId="0" xfId="0" applyFont="1" applyFill="1" applyProtection="1">
      <protection locked="0"/>
    </xf>
    <xf numFmtId="0" fontId="21" fillId="7" borderId="0" xfId="0" applyFont="1" applyFill="1" applyBorder="1" applyProtection="1">
      <protection locked="0"/>
    </xf>
    <xf numFmtId="0" fontId="18" fillId="7" borderId="0" xfId="0" applyFont="1" applyFill="1" applyAlignment="1" applyProtection="1">
      <alignment horizontal="center"/>
    </xf>
    <xf numFmtId="0" fontId="16" fillId="7" borderId="0" xfId="0" applyFont="1" applyFill="1" applyAlignment="1" applyProtection="1">
      <alignment horizontal="center"/>
    </xf>
    <xf numFmtId="10" fontId="16" fillId="7" borderId="0" xfId="0" applyNumberFormat="1" applyFont="1" applyFill="1" applyProtection="1"/>
    <xf numFmtId="2" fontId="16" fillId="7" borderId="0" xfId="0" applyNumberFormat="1" applyFont="1" applyFill="1" applyBorder="1" applyAlignment="1" applyProtection="1">
      <alignment horizontal="center"/>
      <protection locked="0"/>
    </xf>
    <xf numFmtId="10" fontId="16" fillId="7" borderId="0" xfId="0" applyNumberFormat="1" applyFont="1" applyFill="1" applyAlignment="1" applyProtection="1">
      <alignment horizontal="center"/>
      <protection locked="0"/>
    </xf>
    <xf numFmtId="3" fontId="16" fillId="7" borderId="0" xfId="0" applyNumberFormat="1" applyFont="1" applyFill="1" applyBorder="1" applyProtection="1">
      <protection locked="0"/>
    </xf>
    <xf numFmtId="10" fontId="16" fillId="7" borderId="0" xfId="0" applyNumberFormat="1" applyFont="1" applyFill="1" applyAlignment="1" applyProtection="1">
      <alignment horizontal="center"/>
    </xf>
    <xf numFmtId="3" fontId="16" fillId="7" borderId="0" xfId="0" applyNumberFormat="1" applyFont="1" applyFill="1" applyBorder="1" applyProtection="1"/>
    <xf numFmtId="3" fontId="19" fillId="7" borderId="0" xfId="0" applyNumberFormat="1" applyFont="1" applyFill="1" applyBorder="1" applyProtection="1">
      <protection locked="0"/>
    </xf>
    <xf numFmtId="3" fontId="15" fillId="7" borderId="0" xfId="0" applyNumberFormat="1" applyFont="1" applyFill="1" applyBorder="1" applyAlignment="1" applyProtection="1">
      <alignment horizontal="right"/>
      <protection locked="0"/>
    </xf>
    <xf numFmtId="3" fontId="19" fillId="7" borderId="0" xfId="0" applyNumberFormat="1" applyFont="1" applyFill="1" applyBorder="1" applyAlignment="1" applyProtection="1">
      <alignment horizontal="right"/>
      <protection locked="0"/>
    </xf>
    <xf numFmtId="3" fontId="20" fillId="7" borderId="0" xfId="0" applyNumberFormat="1" applyFont="1" applyFill="1" applyBorder="1" applyProtection="1">
      <protection locked="0"/>
    </xf>
    <xf numFmtId="0" fontId="15" fillId="7" borderId="0" xfId="0" applyFont="1" applyFill="1" applyAlignment="1" applyProtection="1">
      <alignment horizontal="center"/>
      <protection locked="0"/>
    </xf>
    <xf numFmtId="3" fontId="15" fillId="7" borderId="0" xfId="0" applyNumberFormat="1" applyFont="1" applyFill="1" applyAlignment="1" applyProtection="1">
      <alignment horizontal="right"/>
    </xf>
    <xf numFmtId="3" fontId="16" fillId="7" borderId="0" xfId="0" applyNumberFormat="1" applyFont="1" applyFill="1" applyProtection="1">
      <protection locked="0"/>
    </xf>
    <xf numFmtId="0" fontId="22" fillId="7" borderId="0" xfId="0" applyFont="1" applyFill="1" applyBorder="1" applyAlignment="1" applyProtection="1">
      <alignment horizontal="center"/>
      <protection locked="0"/>
    </xf>
    <xf numFmtId="3" fontId="22" fillId="7" borderId="0" xfId="0" applyNumberFormat="1" applyFont="1" applyFill="1" applyBorder="1" applyProtection="1">
      <protection locked="0"/>
    </xf>
    <xf numFmtId="3" fontId="22" fillId="7" borderId="0" xfId="0" applyNumberFormat="1" applyFont="1" applyFill="1" applyBorder="1" applyProtection="1"/>
    <xf numFmtId="0" fontId="22" fillId="7" borderId="0" xfId="0" applyFont="1" applyFill="1" applyProtection="1">
      <protection locked="0"/>
    </xf>
    <xf numFmtId="0" fontId="16" fillId="7" borderId="0" xfId="0" applyFont="1" applyFill="1" applyAlignment="1">
      <alignment horizontal="justify" vertical="center"/>
    </xf>
    <xf numFmtId="10" fontId="16" fillId="6" borderId="0" xfId="0" applyNumberFormat="1" applyFont="1" applyFill="1" applyBorder="1" applyAlignment="1" applyProtection="1">
      <alignment horizontal="center"/>
      <protection locked="0"/>
    </xf>
    <xf numFmtId="10" fontId="16" fillId="6" borderId="0" xfId="0" applyNumberFormat="1" applyFont="1" applyFill="1" applyBorder="1" applyAlignment="1" applyProtection="1">
      <alignment horizontal="center"/>
    </xf>
    <xf numFmtId="0" fontId="20" fillId="7" borderId="0" xfId="0" applyFont="1" applyFill="1" applyBorder="1" applyProtection="1">
      <protection locked="0"/>
    </xf>
    <xf numFmtId="3" fontId="16" fillId="7" borderId="1" xfId="0" applyNumberFormat="1" applyFont="1" applyFill="1" applyBorder="1" applyProtection="1"/>
    <xf numFmtId="166" fontId="15" fillId="6" borderId="0" xfId="1" applyNumberFormat="1" applyFont="1" applyFill="1" applyBorder="1" applyProtection="1"/>
    <xf numFmtId="0" fontId="16" fillId="7" borderId="0" xfId="0" applyFont="1" applyFill="1" applyAlignment="1" applyProtection="1">
      <alignment horizontal="right"/>
      <protection locked="0"/>
    </xf>
    <xf numFmtId="166" fontId="16" fillId="5" borderId="1" xfId="1" applyNumberFormat="1" applyFont="1" applyFill="1" applyBorder="1" applyAlignment="1" applyProtection="1">
      <alignment horizontal="right"/>
    </xf>
    <xf numFmtId="166" fontId="15" fillId="6" borderId="1" xfId="1" applyNumberFormat="1" applyFont="1" applyFill="1" applyBorder="1" applyProtection="1"/>
    <xf numFmtId="166" fontId="15" fillId="6" borderId="1" xfId="1" applyNumberFormat="1" applyFont="1" applyFill="1" applyBorder="1" applyAlignment="1" applyProtection="1">
      <alignment horizontal="right"/>
    </xf>
    <xf numFmtId="166" fontId="15" fillId="7" borderId="0" xfId="1" applyNumberFormat="1" applyFont="1" applyFill="1" applyBorder="1" applyProtection="1"/>
    <xf numFmtId="0" fontId="24" fillId="7" borderId="0" xfId="0" applyFont="1" applyFill="1" applyAlignment="1" applyProtection="1">
      <alignment horizontal="left"/>
      <protection locked="0"/>
    </xf>
    <xf numFmtId="0" fontId="9" fillId="7" borderId="0" xfId="0" applyFont="1" applyFill="1"/>
    <xf numFmtId="0" fontId="11" fillId="7" borderId="0" xfId="0" applyFont="1" applyFill="1"/>
    <xf numFmtId="0" fontId="9" fillId="7" borderId="0" xfId="0" applyFont="1" applyFill="1" applyProtection="1">
      <protection locked="0"/>
    </xf>
    <xf numFmtId="0" fontId="26" fillId="7" borderId="0" xfId="0" applyFont="1" applyFill="1" applyProtection="1">
      <protection locked="0"/>
    </xf>
    <xf numFmtId="0" fontId="10" fillId="7" borderId="0" xfId="0" applyFont="1" applyFill="1" applyBorder="1" applyAlignment="1" applyProtection="1">
      <alignment horizontal="left"/>
      <protection locked="0"/>
    </xf>
    <xf numFmtId="0" fontId="9" fillId="7" borderId="0" xfId="0" applyFont="1" applyFill="1" applyBorder="1" applyAlignment="1" applyProtection="1">
      <alignment horizontal="left"/>
      <protection locked="0"/>
    </xf>
    <xf numFmtId="0" fontId="12" fillId="7" borderId="0" xfId="0" applyFont="1" applyFill="1" applyBorder="1" applyAlignment="1" applyProtection="1">
      <alignment horizontal="left"/>
      <protection locked="0"/>
    </xf>
    <xf numFmtId="0" fontId="9" fillId="7" borderId="0" xfId="0" applyFont="1" applyFill="1" applyBorder="1"/>
    <xf numFmtId="0" fontId="11" fillId="7" borderId="0" xfId="0" applyFont="1" applyFill="1" applyBorder="1"/>
    <xf numFmtId="0" fontId="9" fillId="7" borderId="0" xfId="0" applyFont="1" applyFill="1" applyBorder="1" applyProtection="1">
      <protection locked="0"/>
    </xf>
    <xf numFmtId="0" fontId="9" fillId="7" borderId="0" xfId="0" applyFont="1" applyFill="1" applyBorder="1" applyAlignment="1" applyProtection="1">
      <protection locked="0"/>
    </xf>
    <xf numFmtId="0" fontId="26" fillId="7" borderId="0" xfId="0" applyFont="1" applyFill="1"/>
    <xf numFmtId="0" fontId="16" fillId="7" borderId="11" xfId="0" applyFont="1" applyFill="1" applyBorder="1" applyProtection="1">
      <protection locked="0"/>
    </xf>
    <xf numFmtId="0" fontId="16" fillId="7" borderId="2" xfId="0" applyFont="1" applyFill="1" applyBorder="1" applyProtection="1">
      <protection locked="0"/>
    </xf>
    <xf numFmtId="9" fontId="10" fillId="7" borderId="0" xfId="0" applyNumberFormat="1" applyFont="1" applyFill="1" applyProtection="1">
      <protection locked="0"/>
    </xf>
    <xf numFmtId="0" fontId="11" fillId="3" borderId="0" xfId="0" applyFont="1" applyFill="1"/>
    <xf numFmtId="0" fontId="16" fillId="8" borderId="0" xfId="0" applyFont="1" applyFill="1" applyProtection="1">
      <protection locked="0"/>
    </xf>
    <xf numFmtId="0" fontId="16" fillId="8" borderId="0" xfId="0" applyFont="1" applyFill="1" applyAlignment="1" applyProtection="1">
      <alignment horizontal="left"/>
      <protection locked="0"/>
    </xf>
    <xf numFmtId="10" fontId="16" fillId="8" borderId="0" xfId="0" applyNumberFormat="1" applyFont="1" applyFill="1" applyAlignment="1" applyProtection="1">
      <alignment horizontal="center"/>
      <protection locked="0"/>
    </xf>
    <xf numFmtId="0" fontId="16" fillId="9" borderId="0" xfId="0" applyFont="1" applyFill="1" applyAlignment="1" applyProtection="1">
      <alignment horizontal="left"/>
      <protection locked="0"/>
    </xf>
    <xf numFmtId="10" fontId="16" fillId="9" borderId="0" xfId="0" applyNumberFormat="1" applyFont="1" applyFill="1" applyAlignment="1" applyProtection="1">
      <alignment horizontal="center"/>
      <protection locked="0"/>
    </xf>
    <xf numFmtId="165" fontId="16" fillId="9" borderId="1" xfId="0" applyNumberFormat="1" applyFont="1" applyFill="1" applyBorder="1" applyAlignment="1" applyProtection="1">
      <alignment horizontal="right"/>
      <protection locked="0"/>
    </xf>
    <xf numFmtId="0" fontId="16" fillId="9" borderId="0" xfId="0" applyFont="1" applyFill="1" applyProtection="1">
      <protection locked="0"/>
    </xf>
    <xf numFmtId="0" fontId="15" fillId="8" borderId="3" xfId="0" applyFont="1" applyFill="1" applyBorder="1" applyProtection="1">
      <protection locked="0"/>
    </xf>
    <xf numFmtId="0" fontId="15" fillId="8" borderId="1" xfId="0" applyFont="1" applyFill="1" applyBorder="1" applyProtection="1">
      <protection locked="0"/>
    </xf>
    <xf numFmtId="9" fontId="15" fillId="8" borderId="0" xfId="0" applyNumberFormat="1" applyFont="1" applyFill="1" applyProtection="1">
      <protection locked="0"/>
    </xf>
    <xf numFmtId="166" fontId="16" fillId="8" borderId="1" xfId="1" applyNumberFormat="1" applyFont="1" applyFill="1" applyBorder="1" applyProtection="1">
      <protection locked="0"/>
    </xf>
    <xf numFmtId="166" fontId="16" fillId="9" borderId="1" xfId="1" applyNumberFormat="1" applyFont="1" applyFill="1" applyBorder="1" applyProtection="1">
      <protection locked="0"/>
    </xf>
    <xf numFmtId="166" fontId="15" fillId="5" borderId="1" xfId="1" applyNumberFormat="1" applyFont="1" applyFill="1" applyBorder="1" applyProtection="1"/>
    <xf numFmtId="166" fontId="15" fillId="6" borderId="15" xfId="1" applyNumberFormat="1" applyFont="1" applyFill="1" applyBorder="1" applyProtection="1"/>
    <xf numFmtId="166" fontId="16" fillId="7" borderId="0" xfId="1" applyNumberFormat="1" applyFont="1" applyFill="1" applyProtection="1">
      <protection locked="0"/>
    </xf>
    <xf numFmtId="166" fontId="15" fillId="7" borderId="0" xfId="1" applyNumberFormat="1" applyFont="1" applyFill="1" applyBorder="1" applyProtection="1">
      <protection locked="0"/>
    </xf>
    <xf numFmtId="166" fontId="22" fillId="7" borderId="0" xfId="1" applyNumberFormat="1" applyFont="1" applyFill="1" applyProtection="1">
      <protection locked="0"/>
    </xf>
    <xf numFmtId="166" fontId="20" fillId="7" borderId="0" xfId="1" applyNumberFormat="1" applyFont="1" applyFill="1" applyProtection="1"/>
    <xf numFmtId="166" fontId="16" fillId="7" borderId="0" xfId="1" applyNumberFormat="1" applyFont="1" applyFill="1" applyProtection="1"/>
    <xf numFmtId="0" fontId="0" fillId="4" borderId="9" xfId="0" applyFill="1" applyBorder="1"/>
    <xf numFmtId="0" fontId="3" fillId="7" borderId="0" xfId="0" applyFont="1" applyFill="1"/>
    <xf numFmtId="0" fontId="0" fillId="7" borderId="0" xfId="0" applyFill="1"/>
    <xf numFmtId="0" fontId="2" fillId="7" borderId="0" xfId="0" applyFont="1" applyFill="1" applyAlignment="1">
      <alignment horizontal="center"/>
    </xf>
    <xf numFmtId="0" fontId="2" fillId="7" borderId="0" xfId="0" applyFont="1" applyFill="1"/>
    <xf numFmtId="0" fontId="0" fillId="7" borderId="9" xfId="0" applyFill="1" applyBorder="1"/>
    <xf numFmtId="0" fontId="0" fillId="7" borderId="0" xfId="0" applyFill="1" applyBorder="1"/>
    <xf numFmtId="0" fontId="3" fillId="7" borderId="0" xfId="0" quotePrefix="1" applyFont="1" applyFill="1" applyAlignment="1">
      <alignment horizontal="right"/>
    </xf>
    <xf numFmtId="0" fontId="0" fillId="7" borderId="0" xfId="0" applyFill="1" applyAlignment="1">
      <alignment horizontal="center"/>
    </xf>
    <xf numFmtId="0" fontId="24" fillId="7" borderId="0" xfId="0" applyFont="1" applyFill="1" applyProtection="1">
      <protection locked="0"/>
    </xf>
    <xf numFmtId="0" fontId="24" fillId="7" borderId="0" xfId="0" applyFont="1" applyFill="1" applyBorder="1" applyProtection="1">
      <protection locked="0"/>
    </xf>
    <xf numFmtId="3" fontId="21" fillId="10" borderId="0" xfId="0" applyNumberFormat="1" applyFont="1" applyFill="1" applyBorder="1" applyProtection="1"/>
    <xf numFmtId="2" fontId="16" fillId="10" borderId="0" xfId="0" applyNumberFormat="1" applyFont="1" applyFill="1" applyAlignment="1" applyProtection="1">
      <alignment horizontal="center"/>
    </xf>
    <xf numFmtId="166" fontId="16" fillId="10" borderId="0" xfId="1" applyNumberFormat="1" applyFont="1" applyFill="1" applyBorder="1" applyAlignment="1" applyProtection="1">
      <alignment horizontal="right"/>
    </xf>
    <xf numFmtId="166" fontId="16" fillId="10" borderId="1" xfId="1" applyNumberFormat="1" applyFont="1" applyFill="1" applyBorder="1" applyAlignment="1" applyProtection="1">
      <alignment horizontal="right"/>
    </xf>
    <xf numFmtId="166" fontId="16" fillId="5" borderId="0" xfId="1" applyNumberFormat="1" applyFont="1" applyFill="1" applyBorder="1" applyAlignment="1" applyProtection="1">
      <alignment horizontal="right"/>
    </xf>
    <xf numFmtId="10" fontId="28" fillId="5" borderId="0" xfId="0" applyNumberFormat="1" applyFont="1" applyFill="1" applyBorder="1" applyAlignment="1" applyProtection="1">
      <alignment horizontal="right"/>
      <protection locked="0"/>
    </xf>
    <xf numFmtId="0" fontId="21" fillId="6" borderId="0" xfId="0" applyFont="1" applyFill="1" applyProtection="1">
      <protection locked="0"/>
    </xf>
    <xf numFmtId="0" fontId="17" fillId="6" borderId="2" xfId="0" applyFont="1" applyFill="1" applyBorder="1" applyAlignment="1" applyProtection="1">
      <alignment horizontal="center"/>
      <protection locked="0"/>
    </xf>
    <xf numFmtId="3" fontId="17" fillId="6" borderId="3" xfId="0" applyNumberFormat="1" applyFont="1" applyFill="1" applyBorder="1" applyProtection="1">
      <protection locked="0"/>
    </xf>
    <xf numFmtId="3" fontId="17" fillId="6" borderId="2" xfId="0" applyNumberFormat="1" applyFont="1" applyFill="1" applyBorder="1" applyProtection="1"/>
    <xf numFmtId="166" fontId="17" fillId="6" borderId="2" xfId="1" applyNumberFormat="1" applyFont="1" applyFill="1" applyBorder="1" applyProtection="1">
      <protection locked="0"/>
    </xf>
    <xf numFmtId="166" fontId="15" fillId="6" borderId="3" xfId="1" applyNumberFormat="1" applyFont="1" applyFill="1" applyBorder="1" applyProtection="1"/>
    <xf numFmtId="166" fontId="17" fillId="6" borderId="2" xfId="1" applyNumberFormat="1" applyFont="1" applyFill="1" applyBorder="1" applyProtection="1"/>
    <xf numFmtId="0" fontId="21" fillId="6" borderId="0" xfId="0" applyFont="1" applyFill="1" applyBorder="1" applyAlignment="1" applyProtection="1">
      <alignment horizontal="center"/>
      <protection locked="0"/>
    </xf>
    <xf numFmtId="3" fontId="21" fillId="6" borderId="1" xfId="0" applyNumberFormat="1" applyFont="1" applyFill="1" applyBorder="1" applyProtection="1">
      <protection locked="0"/>
    </xf>
    <xf numFmtId="3" fontId="21" fillId="6" borderId="0" xfId="0" applyNumberFormat="1" applyFont="1" applyFill="1" applyBorder="1" applyProtection="1"/>
    <xf numFmtId="166" fontId="21" fillId="6" borderId="0" xfId="1" applyNumberFormat="1" applyFont="1" applyFill="1" applyBorder="1" applyProtection="1">
      <protection locked="0"/>
    </xf>
    <xf numFmtId="3" fontId="17" fillId="6" borderId="0" xfId="0" applyNumberFormat="1" applyFont="1" applyFill="1" applyBorder="1" applyProtection="1"/>
    <xf numFmtId="166" fontId="21" fillId="6" borderId="0" xfId="1" applyNumberFormat="1" applyFont="1" applyFill="1" applyBorder="1" applyProtection="1"/>
    <xf numFmtId="0" fontId="17" fillId="6" borderId="4" xfId="0" applyFont="1" applyFill="1" applyBorder="1" applyAlignment="1" applyProtection="1">
      <alignment horizontal="center"/>
      <protection locked="0"/>
    </xf>
    <xf numFmtId="3" fontId="17" fillId="6" borderId="5" xfId="0" applyNumberFormat="1" applyFont="1" applyFill="1" applyBorder="1" applyProtection="1">
      <protection locked="0"/>
    </xf>
    <xf numFmtId="3" fontId="17" fillId="6" borderId="4" xfId="0" applyNumberFormat="1" applyFont="1" applyFill="1" applyBorder="1" applyProtection="1"/>
    <xf numFmtId="166" fontId="17" fillId="6" borderId="4" xfId="1" applyNumberFormat="1" applyFont="1" applyFill="1" applyBorder="1" applyProtection="1">
      <protection locked="0"/>
    </xf>
    <xf numFmtId="166" fontId="15" fillId="6" borderId="5" xfId="1" applyNumberFormat="1" applyFont="1" applyFill="1" applyBorder="1" applyProtection="1"/>
    <xf numFmtId="166" fontId="17" fillId="6" borderId="4" xfId="1" applyNumberFormat="1" applyFont="1" applyFill="1" applyBorder="1" applyProtection="1"/>
    <xf numFmtId="166" fontId="16" fillId="5" borderId="7" xfId="1" applyNumberFormat="1" applyFont="1" applyFill="1" applyBorder="1" applyAlignment="1" applyProtection="1">
      <alignment horizontal="right"/>
    </xf>
    <xf numFmtId="166" fontId="16" fillId="5" borderId="6" xfId="1" applyNumberFormat="1" applyFont="1" applyFill="1" applyBorder="1" applyAlignment="1" applyProtection="1">
      <alignment horizontal="right"/>
    </xf>
    <xf numFmtId="10" fontId="16" fillId="10" borderId="0" xfId="0" applyNumberFormat="1" applyFont="1" applyFill="1" applyAlignment="1" applyProtection="1">
      <alignment horizontal="center"/>
      <protection locked="0"/>
    </xf>
    <xf numFmtId="10" fontId="28" fillId="10" borderId="0" xfId="0" applyNumberFormat="1" applyFont="1" applyFill="1" applyBorder="1" applyAlignment="1" applyProtection="1">
      <alignment horizontal="right"/>
      <protection locked="0"/>
    </xf>
    <xf numFmtId="165" fontId="16" fillId="10" borderId="0" xfId="0" applyNumberFormat="1" applyFont="1" applyFill="1" applyBorder="1" applyAlignment="1" applyProtection="1">
      <alignment horizontal="right"/>
    </xf>
    <xf numFmtId="10" fontId="24" fillId="10" borderId="0" xfId="0" applyNumberFormat="1" applyFont="1" applyFill="1" applyBorder="1" applyAlignment="1" applyProtection="1">
      <alignment horizontal="right"/>
      <protection locked="0"/>
    </xf>
    <xf numFmtId="3" fontId="16" fillId="10" borderId="0" xfId="0" applyNumberFormat="1" applyFont="1" applyFill="1" applyBorder="1" applyProtection="1"/>
    <xf numFmtId="10" fontId="21" fillId="10" borderId="0" xfId="0" applyNumberFormat="1" applyFont="1" applyFill="1" applyAlignment="1" applyProtection="1">
      <alignment horizontal="center"/>
      <protection locked="0"/>
    </xf>
    <xf numFmtId="166" fontId="15" fillId="10" borderId="1" xfId="1" applyNumberFormat="1" applyFont="1" applyFill="1" applyBorder="1" applyAlignment="1" applyProtection="1">
      <alignment horizontal="right"/>
    </xf>
    <xf numFmtId="166" fontId="15" fillId="5" borderId="1" xfId="1" applyNumberFormat="1" applyFont="1" applyFill="1" applyBorder="1" applyAlignment="1" applyProtection="1">
      <alignment horizontal="right"/>
    </xf>
    <xf numFmtId="0" fontId="15" fillId="7" borderId="1" xfId="0" applyFont="1" applyFill="1" applyBorder="1" applyProtection="1">
      <protection locked="0"/>
    </xf>
    <xf numFmtId="0" fontId="16" fillId="5" borderId="0" xfId="0" applyFont="1" applyFill="1" applyProtection="1">
      <protection locked="0"/>
    </xf>
    <xf numFmtId="0" fontId="15" fillId="5" borderId="7" xfId="0" applyFont="1" applyFill="1" applyBorder="1" applyProtection="1">
      <protection locked="0"/>
    </xf>
    <xf numFmtId="0" fontId="21" fillId="6" borderId="0" xfId="0" applyFont="1" applyFill="1" applyBorder="1" applyProtection="1">
      <protection locked="0"/>
    </xf>
    <xf numFmtId="166" fontId="15" fillId="6" borderId="19" xfId="1" applyNumberFormat="1" applyFont="1" applyFill="1" applyBorder="1" applyProtection="1"/>
    <xf numFmtId="0" fontId="5" fillId="7" borderId="0" xfId="0" applyFont="1" applyFill="1"/>
    <xf numFmtId="0" fontId="7" fillId="7" borderId="0" xfId="0" applyFont="1" applyFill="1"/>
    <xf numFmtId="0" fontId="0" fillId="7" borderId="8" xfId="0" applyFill="1" applyBorder="1"/>
    <xf numFmtId="0" fontId="0" fillId="7" borderId="1" xfId="0" applyFill="1" applyBorder="1"/>
    <xf numFmtId="43" fontId="0" fillId="7" borderId="9" xfId="1" applyFont="1" applyFill="1" applyBorder="1"/>
    <xf numFmtId="0" fontId="0" fillId="7" borderId="8" xfId="0" applyFill="1" applyBorder="1" applyAlignment="1">
      <alignment horizontal="center" wrapText="1"/>
    </xf>
    <xf numFmtId="0" fontId="0" fillId="7" borderId="0" xfId="0" applyFill="1" applyBorder="1" applyAlignment="1">
      <alignment horizontal="center" wrapText="1"/>
    </xf>
    <xf numFmtId="0" fontId="0" fillId="7" borderId="1" xfId="0" applyFill="1" applyBorder="1" applyAlignment="1">
      <alignment horizontal="center" wrapText="1"/>
    </xf>
    <xf numFmtId="10" fontId="0" fillId="7" borderId="9" xfId="0" applyNumberFormat="1" applyFill="1" applyBorder="1"/>
    <xf numFmtId="43" fontId="0" fillId="7" borderId="0" xfId="1" applyFont="1" applyFill="1" applyBorder="1"/>
    <xf numFmtId="43" fontId="0" fillId="7" borderId="1" xfId="1" applyFont="1" applyFill="1" applyBorder="1"/>
    <xf numFmtId="0" fontId="3" fillId="7" borderId="0" xfId="0" applyFont="1" applyFill="1" applyAlignment="1">
      <alignment wrapText="1"/>
    </xf>
    <xf numFmtId="0" fontId="0" fillId="7" borderId="0" xfId="0" applyFill="1" applyBorder="1" applyAlignment="1"/>
    <xf numFmtId="0" fontId="0" fillId="7" borderId="1" xfId="0" applyFill="1" applyBorder="1" applyAlignment="1"/>
    <xf numFmtId="14" fontId="0" fillId="7" borderId="9" xfId="0" applyNumberFormat="1" applyFill="1" applyBorder="1"/>
    <xf numFmtId="14" fontId="0" fillId="7" borderId="8" xfId="0" applyNumberFormat="1" applyFill="1" applyBorder="1"/>
    <xf numFmtId="0" fontId="3" fillId="7" borderId="8" xfId="0" applyFont="1" applyFill="1" applyBorder="1"/>
    <xf numFmtId="43" fontId="0" fillId="7" borderId="9" xfId="1" applyFont="1" applyFill="1" applyBorder="1" applyAlignment="1"/>
    <xf numFmtId="43" fontId="0" fillId="7" borderId="0" xfId="1" applyFont="1" applyFill="1" applyBorder="1" applyAlignment="1"/>
    <xf numFmtId="43" fontId="0" fillId="7" borderId="1" xfId="1" applyFont="1" applyFill="1" applyBorder="1" applyAlignment="1"/>
    <xf numFmtId="43" fontId="3" fillId="7" borderId="8" xfId="1" applyFont="1" applyFill="1" applyBorder="1"/>
    <xf numFmtId="43" fontId="0" fillId="7" borderId="0" xfId="1" applyFont="1" applyFill="1"/>
    <xf numFmtId="43" fontId="0" fillId="7" borderId="8" xfId="1" applyFont="1" applyFill="1" applyBorder="1"/>
    <xf numFmtId="43" fontId="2" fillId="7" borderId="9" xfId="1" applyFont="1" applyFill="1" applyBorder="1" applyAlignment="1"/>
    <xf numFmtId="0" fontId="0" fillId="7" borderId="12" xfId="0" applyFill="1" applyBorder="1"/>
    <xf numFmtId="0" fontId="0" fillId="7" borderId="7" xfId="0" applyFill="1" applyBorder="1"/>
    <xf numFmtId="0" fontId="0" fillId="7" borderId="6" xfId="0" applyFill="1" applyBorder="1"/>
    <xf numFmtId="0" fontId="6" fillId="7" borderId="0" xfId="0" applyFont="1" applyFill="1"/>
    <xf numFmtId="0" fontId="0" fillId="7" borderId="11" xfId="0" applyFill="1" applyBorder="1"/>
    <xf numFmtId="0" fontId="0" fillId="7" borderId="2" xfId="0" applyFill="1" applyBorder="1"/>
    <xf numFmtId="0" fontId="0" fillId="7" borderId="3" xfId="0" applyFill="1" applyBorder="1"/>
    <xf numFmtId="0" fontId="0" fillId="7" borderId="1" xfId="0" applyFill="1" applyBorder="1" applyAlignment="1">
      <alignment wrapText="1"/>
    </xf>
    <xf numFmtId="0" fontId="9" fillId="7" borderId="0" xfId="0" applyFont="1" applyFill="1" applyBorder="1" applyAlignment="1">
      <alignment horizontal="justify" vertical="center"/>
    </xf>
    <xf numFmtId="0" fontId="0" fillId="7" borderId="1" xfId="0" applyFill="1" applyBorder="1" applyAlignment="1">
      <alignment vertical="center" wrapText="1"/>
    </xf>
    <xf numFmtId="0" fontId="9" fillId="7" borderId="0" xfId="0" applyFont="1" applyFill="1" applyBorder="1" applyAlignment="1">
      <alignment vertical="center" wrapText="1"/>
    </xf>
    <xf numFmtId="0" fontId="0" fillId="7" borderId="0" xfId="0" applyFill="1" applyBorder="1" applyAlignment="1">
      <alignment vertical="center" wrapText="1"/>
    </xf>
    <xf numFmtId="0" fontId="0" fillId="7" borderId="1" xfId="0" applyFill="1" applyBorder="1" applyAlignment="1">
      <alignment horizontal="left" vertical="center" wrapText="1"/>
    </xf>
    <xf numFmtId="0" fontId="9" fillId="7" borderId="1" xfId="0" applyFont="1" applyFill="1" applyBorder="1" applyAlignment="1">
      <alignment horizontal="justify" vertical="center"/>
    </xf>
    <xf numFmtId="166" fontId="15" fillId="7" borderId="18" xfId="1" applyNumberFormat="1" applyFont="1" applyFill="1" applyBorder="1" applyAlignment="1" applyProtection="1"/>
    <xf numFmtId="0" fontId="16" fillId="10" borderId="0" xfId="0" applyFont="1" applyFill="1" applyAlignment="1" applyProtection="1">
      <alignment horizontal="left"/>
    </xf>
    <xf numFmtId="0" fontId="16" fillId="5" borderId="0" xfId="0" applyFont="1" applyFill="1" applyAlignment="1" applyProtection="1">
      <alignment horizontal="left"/>
    </xf>
    <xf numFmtId="10" fontId="16" fillId="10" borderId="0" xfId="0" applyNumberFormat="1" applyFont="1" applyFill="1" applyAlignment="1" applyProtection="1">
      <alignment horizontal="center"/>
    </xf>
    <xf numFmtId="10" fontId="16" fillId="5" borderId="0" xfId="0" applyNumberFormat="1" applyFont="1" applyFill="1" applyAlignment="1" applyProtection="1">
      <alignment horizontal="center"/>
    </xf>
    <xf numFmtId="10" fontId="28" fillId="5" borderId="6" xfId="0" applyNumberFormat="1" applyFont="1" applyFill="1" applyBorder="1" applyAlignment="1" applyProtection="1">
      <alignment horizontal="right"/>
      <protection locked="0"/>
    </xf>
    <xf numFmtId="0" fontId="15" fillId="3" borderId="6" xfId="0" applyFont="1" applyFill="1" applyBorder="1" applyProtection="1"/>
    <xf numFmtId="9" fontId="27" fillId="7" borderId="0" xfId="0" applyNumberFormat="1" applyFont="1" applyFill="1" applyProtection="1"/>
    <xf numFmtId="0" fontId="10" fillId="7" borderId="0" xfId="0" applyFont="1" applyFill="1" applyBorder="1" applyProtection="1">
      <protection locked="0"/>
    </xf>
    <xf numFmtId="166" fontId="16" fillId="8" borderId="1" xfId="1" applyNumberFormat="1" applyFont="1" applyFill="1" applyBorder="1" applyAlignment="1" applyProtection="1">
      <alignment horizontal="right"/>
      <protection locked="0"/>
    </xf>
    <xf numFmtId="166" fontId="16" fillId="9" borderId="1" xfId="1" applyNumberFormat="1" applyFont="1" applyFill="1" applyBorder="1" applyAlignment="1" applyProtection="1">
      <alignment horizontal="right"/>
      <protection locked="0"/>
    </xf>
    <xf numFmtId="10" fontId="24" fillId="10" borderId="0" xfId="0" applyNumberFormat="1" applyFont="1" applyFill="1" applyBorder="1" applyAlignment="1" applyProtection="1">
      <alignment horizontal="right"/>
    </xf>
    <xf numFmtId="10" fontId="24" fillId="5" borderId="0" xfId="0" applyNumberFormat="1" applyFont="1" applyFill="1" applyBorder="1" applyAlignment="1" applyProtection="1">
      <alignment horizontal="right"/>
    </xf>
    <xf numFmtId="3" fontId="15" fillId="5" borderId="0" xfId="0" applyNumberFormat="1" applyFont="1" applyFill="1" applyBorder="1" applyProtection="1"/>
    <xf numFmtId="10" fontId="24" fillId="10" borderId="1" xfId="0" applyNumberFormat="1" applyFont="1" applyFill="1" applyBorder="1" applyAlignment="1" applyProtection="1">
      <alignment horizontal="right"/>
    </xf>
    <xf numFmtId="0" fontId="31" fillId="7" borderId="0" xfId="0" applyFont="1" applyFill="1"/>
    <xf numFmtId="0" fontId="32" fillId="7" borderId="0" xfId="0" applyFont="1" applyFill="1"/>
    <xf numFmtId="0" fontId="0" fillId="7" borderId="0" xfId="0" applyFill="1" applyAlignment="1"/>
    <xf numFmtId="10" fontId="24" fillId="5" borderId="1" xfId="0" applyNumberFormat="1" applyFont="1" applyFill="1" applyBorder="1" applyAlignment="1" applyProtection="1">
      <alignment horizontal="right"/>
    </xf>
    <xf numFmtId="0" fontId="11" fillId="11" borderId="0" xfId="0" applyFont="1" applyFill="1"/>
    <xf numFmtId="0" fontId="9" fillId="11" borderId="0" xfId="0" applyFont="1" applyFill="1"/>
    <xf numFmtId="0" fontId="9" fillId="11" borderId="0" xfId="0" applyFont="1" applyFill="1" applyBorder="1" applyAlignment="1" applyProtection="1">
      <alignment horizontal="left"/>
      <protection locked="0"/>
    </xf>
    <xf numFmtId="0" fontId="34" fillId="11" borderId="0" xfId="0" applyFont="1" applyFill="1" applyBorder="1" applyAlignment="1" applyProtection="1">
      <alignment horizontal="left"/>
      <protection locked="0"/>
    </xf>
    <xf numFmtId="0" fontId="9" fillId="12" borderId="0" xfId="0" applyFont="1" applyFill="1" applyBorder="1" applyAlignment="1" applyProtection="1">
      <alignment horizontal="left"/>
      <protection locked="0"/>
    </xf>
    <xf numFmtId="0" fontId="9" fillId="12" borderId="0" xfId="0" applyFont="1" applyFill="1"/>
    <xf numFmtId="0" fontId="11" fillId="12" borderId="0" xfId="0" applyFont="1" applyFill="1"/>
    <xf numFmtId="0" fontId="26" fillId="12" borderId="0" xfId="0" applyFont="1" applyFill="1" applyBorder="1" applyAlignment="1" applyProtection="1">
      <alignment horizontal="left"/>
      <protection locked="0"/>
    </xf>
    <xf numFmtId="0" fontId="10" fillId="12" borderId="0" xfId="0" applyFont="1" applyFill="1" applyBorder="1" applyAlignment="1" applyProtection="1">
      <alignment horizontal="left"/>
      <protection locked="0"/>
    </xf>
    <xf numFmtId="0" fontId="10" fillId="12" borderId="0" xfId="0" applyFont="1" applyFill="1" applyProtection="1">
      <protection locked="0"/>
    </xf>
    <xf numFmtId="0" fontId="9" fillId="12" borderId="0" xfId="0" applyFont="1" applyFill="1" applyProtection="1">
      <protection locked="0"/>
    </xf>
    <xf numFmtId="0" fontId="9" fillId="12" borderId="0" xfId="0" applyFont="1" applyFill="1" applyBorder="1" applyProtection="1">
      <protection locked="0"/>
    </xf>
    <xf numFmtId="0" fontId="9" fillId="12" borderId="0" xfId="0" applyFont="1" applyFill="1" applyBorder="1"/>
    <xf numFmtId="0" fontId="11" fillId="12" borderId="0" xfId="0" applyFont="1" applyFill="1" applyBorder="1"/>
    <xf numFmtId="0" fontId="26" fillId="12" borderId="0" xfId="0" applyFont="1" applyFill="1" applyProtection="1">
      <protection locked="0"/>
    </xf>
    <xf numFmtId="0" fontId="26" fillId="12" borderId="0" xfId="0" applyFont="1" applyFill="1"/>
    <xf numFmtId="0" fontId="14" fillId="12" borderId="0" xfId="0" applyFont="1" applyFill="1"/>
    <xf numFmtId="0" fontId="16" fillId="12" borderId="0" xfId="0" applyFont="1" applyFill="1" applyProtection="1">
      <protection locked="0"/>
    </xf>
    <xf numFmtId="0" fontId="18" fillId="12" borderId="0" xfId="0" applyFont="1" applyFill="1" applyAlignment="1" applyProtection="1">
      <alignment horizontal="center"/>
      <protection locked="0"/>
    </xf>
    <xf numFmtId="0" fontId="18" fillId="12" borderId="1" xfId="0" applyFont="1" applyFill="1" applyBorder="1" applyAlignment="1" applyProtection="1">
      <alignment horizontal="right"/>
      <protection locked="0"/>
    </xf>
    <xf numFmtId="0" fontId="18" fillId="12" borderId="0" xfId="0" applyFont="1" applyFill="1" applyAlignment="1" applyProtection="1">
      <alignment horizontal="center"/>
    </xf>
    <xf numFmtId="0" fontId="18" fillId="12" borderId="1" xfId="0" applyFont="1" applyFill="1" applyBorder="1" applyAlignment="1" applyProtection="1">
      <alignment horizontal="right"/>
    </xf>
    <xf numFmtId="2" fontId="16" fillId="12" borderId="0" xfId="0" applyNumberFormat="1" applyFont="1" applyFill="1" applyAlignment="1" applyProtection="1">
      <alignment horizontal="center"/>
      <protection locked="0"/>
    </xf>
    <xf numFmtId="10" fontId="16" fillId="12" borderId="0" xfId="0" applyNumberFormat="1" applyFont="1" applyFill="1" applyAlignment="1" applyProtection="1">
      <alignment horizontal="center"/>
      <protection locked="0"/>
    </xf>
    <xf numFmtId="10" fontId="28" fillId="12" borderId="0" xfId="0" applyNumberFormat="1" applyFont="1" applyFill="1" applyBorder="1" applyAlignment="1" applyProtection="1">
      <alignment horizontal="right"/>
      <protection locked="0"/>
    </xf>
    <xf numFmtId="3" fontId="16" fillId="12" borderId="1" xfId="0" applyNumberFormat="1" applyFont="1" applyFill="1" applyBorder="1" applyProtection="1">
      <protection locked="0"/>
    </xf>
    <xf numFmtId="166" fontId="16" fillId="12" borderId="0" xfId="1" applyNumberFormat="1" applyFont="1" applyFill="1" applyProtection="1"/>
    <xf numFmtId="166" fontId="16" fillId="12" borderId="0" xfId="1" applyNumberFormat="1" applyFont="1" applyFill="1" applyAlignment="1" applyProtection="1">
      <alignment horizontal="center"/>
    </xf>
    <xf numFmtId="166" fontId="16" fillId="12" borderId="0" xfId="0" applyNumberFormat="1" applyFont="1" applyFill="1" applyAlignment="1" applyProtection="1">
      <alignment horizontal="center"/>
    </xf>
    <xf numFmtId="41" fontId="16" fillId="12" borderId="0" xfId="2" applyFont="1" applyFill="1" applyAlignment="1" applyProtection="1">
      <alignment horizontal="center"/>
    </xf>
    <xf numFmtId="166" fontId="16" fillId="12" borderId="0" xfId="1" applyNumberFormat="1" applyFont="1" applyFill="1" applyBorder="1" applyAlignment="1" applyProtection="1">
      <alignment horizontal="right"/>
      <protection locked="0"/>
    </xf>
    <xf numFmtId="166" fontId="16" fillId="12" borderId="1" xfId="1" applyNumberFormat="1" applyFont="1" applyFill="1" applyBorder="1" applyAlignment="1" applyProtection="1">
      <alignment horizontal="right"/>
      <protection locked="0"/>
    </xf>
    <xf numFmtId="166" fontId="16" fillId="12" borderId="0" xfId="1" applyNumberFormat="1" applyFont="1" applyFill="1" applyAlignment="1" applyProtection="1">
      <alignment horizontal="right"/>
      <protection locked="0"/>
    </xf>
    <xf numFmtId="166" fontId="15" fillId="12" borderId="1" xfId="1" applyNumberFormat="1" applyFont="1" applyFill="1" applyBorder="1" applyAlignment="1" applyProtection="1">
      <alignment horizontal="right"/>
      <protection locked="0"/>
    </xf>
    <xf numFmtId="0" fontId="18" fillId="12" borderId="0" xfId="0" applyFont="1" applyFill="1" applyBorder="1" applyAlignment="1" applyProtection="1">
      <alignment horizontal="center"/>
      <protection locked="0"/>
    </xf>
    <xf numFmtId="0" fontId="29" fillId="12" borderId="0" xfId="0" applyFont="1" applyFill="1" applyBorder="1" applyAlignment="1" applyProtection="1">
      <alignment horizontal="right"/>
      <protection locked="0"/>
    </xf>
    <xf numFmtId="166" fontId="18" fillId="12" borderId="0" xfId="1" applyNumberFormat="1" applyFont="1" applyFill="1" applyBorder="1" applyAlignment="1" applyProtection="1">
      <alignment horizontal="right"/>
      <protection locked="0"/>
    </xf>
    <xf numFmtId="166" fontId="18" fillId="12" borderId="1" xfId="1" applyNumberFormat="1" applyFont="1" applyFill="1" applyBorder="1" applyAlignment="1" applyProtection="1">
      <alignment horizontal="right"/>
      <protection locked="0"/>
    </xf>
    <xf numFmtId="166" fontId="18" fillId="12" borderId="0" xfId="1" applyNumberFormat="1" applyFont="1" applyFill="1" applyAlignment="1" applyProtection="1">
      <alignment horizontal="right"/>
      <protection locked="0"/>
    </xf>
    <xf numFmtId="0" fontId="24" fillId="13" borderId="0" xfId="0" applyFont="1" applyFill="1" applyAlignment="1" applyProtection="1">
      <alignment horizontal="right"/>
      <protection locked="0"/>
    </xf>
    <xf numFmtId="0" fontId="16" fillId="13" borderId="0" xfId="0" applyFont="1" applyFill="1" applyAlignment="1" applyProtection="1">
      <alignment horizontal="center"/>
    </xf>
    <xf numFmtId="3" fontId="16" fillId="13" borderId="1" xfId="0" applyNumberFormat="1" applyFont="1" applyFill="1" applyBorder="1" applyProtection="1"/>
    <xf numFmtId="166" fontId="15" fillId="13" borderId="18" xfId="1" applyNumberFormat="1" applyFont="1" applyFill="1" applyBorder="1" applyAlignment="1" applyProtection="1"/>
    <xf numFmtId="0" fontId="15" fillId="14" borderId="9" xfId="0" applyFont="1" applyFill="1" applyBorder="1" applyProtection="1">
      <protection locked="0"/>
    </xf>
    <xf numFmtId="0" fontId="16" fillId="14" borderId="0" xfId="0" applyFont="1" applyFill="1" applyProtection="1">
      <protection locked="0"/>
    </xf>
    <xf numFmtId="0" fontId="15" fillId="14" borderId="0" xfId="0" applyFont="1" applyFill="1" applyAlignment="1" applyProtection="1">
      <alignment horizontal="center"/>
      <protection locked="0"/>
    </xf>
    <xf numFmtId="0" fontId="15" fillId="14" borderId="1" xfId="0" applyFont="1" applyFill="1" applyBorder="1" applyAlignment="1" applyProtection="1">
      <alignment horizontal="center"/>
      <protection locked="0"/>
    </xf>
    <xf numFmtId="0" fontId="15" fillId="14" borderId="0" xfId="0" applyFont="1" applyFill="1" applyBorder="1" applyProtection="1"/>
    <xf numFmtId="0" fontId="15" fillId="14" borderId="18" xfId="0" applyFont="1" applyFill="1" applyBorder="1" applyAlignment="1" applyProtection="1">
      <alignment horizontal="center"/>
      <protection locked="0"/>
    </xf>
    <xf numFmtId="0" fontId="18" fillId="14" borderId="0" xfId="0" applyFont="1" applyFill="1" applyProtection="1">
      <protection locked="0"/>
    </xf>
    <xf numFmtId="0" fontId="18" fillId="14" borderId="0" xfId="0" applyFont="1" applyFill="1" applyAlignment="1" applyProtection="1">
      <alignment horizontal="left"/>
      <protection locked="0"/>
    </xf>
    <xf numFmtId="0" fontId="18" fillId="14" borderId="0" xfId="0" applyFont="1" applyFill="1" applyAlignment="1" applyProtection="1">
      <alignment horizontal="center"/>
      <protection locked="0"/>
    </xf>
    <xf numFmtId="0" fontId="18" fillId="14" borderId="1" xfId="0" applyFont="1" applyFill="1" applyBorder="1" applyAlignment="1" applyProtection="1">
      <alignment horizontal="center"/>
      <protection locked="0"/>
    </xf>
    <xf numFmtId="0" fontId="18" fillId="14" borderId="0" xfId="0" applyFont="1" applyFill="1" applyBorder="1" applyAlignment="1" applyProtection="1">
      <alignment horizontal="right"/>
    </xf>
    <xf numFmtId="0" fontId="23" fillId="14" borderId="0" xfId="0" applyFont="1" applyFill="1" applyBorder="1" applyAlignment="1" applyProtection="1">
      <alignment horizontal="center"/>
      <protection locked="0"/>
    </xf>
    <xf numFmtId="0" fontId="15" fillId="14" borderId="13" xfId="0" applyFont="1" applyFill="1" applyBorder="1" applyProtection="1">
      <protection locked="0"/>
    </xf>
    <xf numFmtId="2" fontId="16" fillId="14" borderId="0" xfId="0" applyNumberFormat="1" applyFont="1" applyFill="1" applyBorder="1" applyAlignment="1" applyProtection="1">
      <alignment horizontal="center"/>
      <protection locked="0"/>
    </xf>
    <xf numFmtId="10" fontId="16" fillId="14" borderId="0" xfId="0" applyNumberFormat="1" applyFont="1" applyFill="1" applyAlignment="1" applyProtection="1">
      <alignment horizontal="center"/>
      <protection locked="0"/>
    </xf>
    <xf numFmtId="3" fontId="16" fillId="14" borderId="0" xfId="0" applyNumberFormat="1" applyFont="1" applyFill="1" applyBorder="1" applyProtection="1">
      <protection locked="0"/>
    </xf>
    <xf numFmtId="10" fontId="16" fillId="14" borderId="0" xfId="0" applyNumberFormat="1" applyFont="1" applyFill="1" applyAlignment="1" applyProtection="1">
      <alignment horizontal="center"/>
    </xf>
    <xf numFmtId="3" fontId="16" fillId="14" borderId="0" xfId="0" applyNumberFormat="1" applyFont="1" applyFill="1" applyBorder="1" applyProtection="1"/>
    <xf numFmtId="3" fontId="15" fillId="14" borderId="0" xfId="0" applyNumberFormat="1" applyFont="1" applyFill="1" applyBorder="1" applyProtection="1">
      <protection locked="0"/>
    </xf>
    <xf numFmtId="3" fontId="19" fillId="14" borderId="0" xfId="0" applyNumberFormat="1" applyFont="1" applyFill="1" applyBorder="1" applyProtection="1">
      <protection locked="0"/>
    </xf>
    <xf numFmtId="3" fontId="15" fillId="14" borderId="0" xfId="0" applyNumberFormat="1" applyFont="1" applyFill="1" applyBorder="1" applyAlignment="1" applyProtection="1">
      <alignment horizontal="right"/>
      <protection locked="0"/>
    </xf>
    <xf numFmtId="3" fontId="19" fillId="14" borderId="0" xfId="0" applyNumberFormat="1" applyFont="1" applyFill="1" applyBorder="1" applyAlignment="1" applyProtection="1">
      <alignment horizontal="right"/>
      <protection locked="0"/>
    </xf>
    <xf numFmtId="3" fontId="20" fillId="14" borderId="0" xfId="0" applyNumberFormat="1" applyFont="1" applyFill="1" applyBorder="1" applyProtection="1">
      <protection locked="0"/>
    </xf>
    <xf numFmtId="3" fontId="20" fillId="14" borderId="1" xfId="0" applyNumberFormat="1" applyFont="1" applyFill="1" applyBorder="1" applyProtection="1">
      <protection locked="0"/>
    </xf>
    <xf numFmtId="0" fontId="18" fillId="14" borderId="0" xfId="0" applyFont="1" applyFill="1" applyBorder="1" applyProtection="1">
      <protection locked="0"/>
    </xf>
    <xf numFmtId="0" fontId="18" fillId="14" borderId="0" xfId="0" applyFont="1" applyFill="1" applyAlignment="1" applyProtection="1">
      <alignment horizontal="center"/>
    </xf>
    <xf numFmtId="3" fontId="18" fillId="14" borderId="0" xfId="0" applyNumberFormat="1" applyFont="1" applyFill="1" applyBorder="1" applyProtection="1"/>
    <xf numFmtId="0" fontId="16" fillId="14" borderId="0" xfId="0" applyFont="1" applyFill="1" applyBorder="1" applyProtection="1">
      <protection locked="0"/>
    </xf>
    <xf numFmtId="0" fontId="15" fillId="14" borderId="1" xfId="0" applyFont="1" applyFill="1" applyBorder="1" applyProtection="1">
      <protection locked="0"/>
    </xf>
    <xf numFmtId="0" fontId="16" fillId="14" borderId="0" xfId="0" applyFont="1" applyFill="1" applyAlignment="1" applyProtection="1">
      <alignment horizontal="center"/>
      <protection locked="0"/>
    </xf>
    <xf numFmtId="0" fontId="25" fillId="14" borderId="0" xfId="0" applyFont="1" applyFill="1" applyBorder="1" applyAlignment="1" applyProtection="1">
      <alignment horizontal="center"/>
      <protection locked="0"/>
    </xf>
    <xf numFmtId="0" fontId="15" fillId="14" borderId="0" xfId="0" applyFont="1" applyFill="1" applyAlignment="1" applyProtection="1">
      <alignment horizontal="center"/>
    </xf>
    <xf numFmtId="0" fontId="23" fillId="14" borderId="1" xfId="0" applyFont="1" applyFill="1" applyBorder="1" applyAlignment="1" applyProtection="1">
      <alignment horizontal="center"/>
      <protection locked="0"/>
    </xf>
    <xf numFmtId="0" fontId="18" fillId="14" borderId="1" xfId="0" applyFont="1" applyFill="1" applyBorder="1" applyAlignment="1" applyProtection="1">
      <alignment horizontal="right"/>
      <protection locked="0"/>
    </xf>
    <xf numFmtId="0" fontId="18" fillId="14" borderId="1" xfId="0" applyFont="1" applyFill="1" applyBorder="1" applyAlignment="1" applyProtection="1">
      <alignment horizontal="right"/>
    </xf>
    <xf numFmtId="0" fontId="18" fillId="14" borderId="0" xfId="0" applyFont="1" applyFill="1" applyBorder="1" applyAlignment="1" applyProtection="1">
      <alignment horizontal="right"/>
      <protection locked="0"/>
    </xf>
    <xf numFmtId="0" fontId="18" fillId="14" borderId="0" xfId="0" applyFont="1" applyFill="1" applyAlignment="1" applyProtection="1">
      <alignment horizontal="right"/>
      <protection locked="0"/>
    </xf>
    <xf numFmtId="0" fontId="35" fillId="12" borderId="0" xfId="0" applyFont="1" applyFill="1" applyBorder="1" applyAlignment="1" applyProtection="1">
      <alignment horizontal="left"/>
      <protection locked="0"/>
    </xf>
    <xf numFmtId="166" fontId="15" fillId="7" borderId="0" xfId="0" applyNumberFormat="1" applyFont="1" applyFill="1" applyProtection="1"/>
    <xf numFmtId="0" fontId="12" fillId="7" borderId="0" xfId="0" applyFont="1" applyFill="1"/>
    <xf numFmtId="0" fontId="38" fillId="7" borderId="0" xfId="0" applyFont="1" applyFill="1"/>
    <xf numFmtId="0" fontId="42" fillId="7" borderId="0" xfId="0" applyFont="1" applyFill="1"/>
    <xf numFmtId="0" fontId="44" fillId="11" borderId="0" xfId="0" applyFont="1" applyFill="1"/>
    <xf numFmtId="0" fontId="33" fillId="7" borderId="0" xfId="4" applyFont="1" applyFill="1" applyAlignment="1"/>
    <xf numFmtId="0" fontId="16" fillId="9" borderId="0" xfId="0" applyFont="1" applyFill="1" applyAlignment="1" applyProtection="1">
      <alignment horizontal="center"/>
      <protection locked="0"/>
    </xf>
    <xf numFmtId="0" fontId="11" fillId="7" borderId="0" xfId="0" applyFont="1" applyFill="1" applyAlignment="1"/>
    <xf numFmtId="167" fontId="15" fillId="7" borderId="0" xfId="3" applyNumberFormat="1" applyFont="1" applyFill="1" applyProtection="1">
      <protection locked="0"/>
    </xf>
    <xf numFmtId="0" fontId="48" fillId="12" borderId="0" xfId="0" applyFont="1" applyFill="1"/>
    <xf numFmtId="0" fontId="3" fillId="7" borderId="0" xfId="0" applyFont="1" applyFill="1" applyBorder="1"/>
    <xf numFmtId="10" fontId="0" fillId="7" borderId="8" xfId="0" applyNumberFormat="1" applyFill="1" applyBorder="1"/>
    <xf numFmtId="0" fontId="49" fillId="7" borderId="10" xfId="0" applyFont="1" applyFill="1" applyBorder="1" applyAlignment="1">
      <alignment horizontal="center"/>
    </xf>
    <xf numFmtId="166" fontId="16" fillId="7" borderId="0" xfId="0" applyNumberFormat="1" applyFont="1" applyFill="1" applyBorder="1" applyProtection="1">
      <protection locked="0"/>
    </xf>
    <xf numFmtId="167" fontId="15" fillId="10" borderId="20" xfId="3" applyNumberFormat="1" applyFont="1" applyFill="1" applyBorder="1" applyAlignment="1" applyProtection="1"/>
    <xf numFmtId="167" fontId="15" fillId="10" borderId="21" xfId="3" applyNumberFormat="1" applyFont="1" applyFill="1" applyBorder="1" applyAlignment="1" applyProtection="1"/>
    <xf numFmtId="10" fontId="16" fillId="15" borderId="0" xfId="0" applyNumberFormat="1" applyFont="1" applyFill="1" applyProtection="1">
      <protection locked="0"/>
    </xf>
    <xf numFmtId="0" fontId="47" fillId="12" borderId="0" xfId="4" applyFont="1" applyFill="1" applyAlignment="1"/>
    <xf numFmtId="0" fontId="48" fillId="12" borderId="0" xfId="0" applyFont="1" applyFill="1" applyAlignment="1"/>
    <xf numFmtId="0" fontId="48" fillId="0" borderId="0" xfId="0" applyFont="1" applyAlignment="1"/>
    <xf numFmtId="0" fontId="33" fillId="7" borderId="0" xfId="4" applyFont="1" applyFill="1" applyAlignment="1"/>
    <xf numFmtId="0" fontId="11" fillId="0" borderId="0" xfId="0" applyFont="1" applyAlignment="1"/>
    <xf numFmtId="0" fontId="9" fillId="12" borderId="0" xfId="0" applyFont="1" applyFill="1" applyAlignment="1"/>
    <xf numFmtId="0" fontId="9" fillId="0" borderId="0" xfId="0" applyFont="1" applyAlignment="1"/>
    <xf numFmtId="166" fontId="15" fillId="5" borderId="12" xfId="1" applyNumberFormat="1" applyFont="1" applyFill="1" applyBorder="1" applyAlignment="1" applyProtection="1"/>
    <xf numFmtId="166" fontId="15" fillId="5" borderId="7" xfId="1" applyNumberFormat="1" applyFont="1" applyFill="1" applyBorder="1" applyAlignment="1" applyProtection="1"/>
    <xf numFmtId="166" fontId="15" fillId="5" borderId="6" xfId="1" applyNumberFormat="1" applyFont="1" applyFill="1" applyBorder="1" applyAlignment="1" applyProtection="1"/>
    <xf numFmtId="0" fontId="15" fillId="5" borderId="0" xfId="0" applyFont="1" applyFill="1" applyBorder="1" applyAlignment="1" applyProtection="1">
      <protection locked="0"/>
    </xf>
    <xf numFmtId="0" fontId="0" fillId="5" borderId="0" xfId="0" applyFill="1" applyAlignment="1"/>
    <xf numFmtId="0" fontId="0" fillId="5" borderId="1" xfId="0" applyFill="1" applyBorder="1" applyAlignment="1"/>
    <xf numFmtId="166" fontId="15" fillId="5" borderId="8" xfId="1" applyNumberFormat="1" applyFont="1" applyFill="1" applyBorder="1" applyAlignment="1" applyProtection="1"/>
    <xf numFmtId="0" fontId="0" fillId="0" borderId="0" xfId="0" applyAlignment="1"/>
    <xf numFmtId="0" fontId="0" fillId="0" borderId="1" xfId="0" applyBorder="1" applyAlignment="1"/>
    <xf numFmtId="166" fontId="15" fillId="5" borderId="0" xfId="1" applyNumberFormat="1" applyFont="1" applyFill="1" applyBorder="1" applyAlignment="1" applyProtection="1"/>
    <xf numFmtId="0" fontId="0" fillId="0" borderId="0" xfId="0" applyBorder="1" applyAlignment="1"/>
    <xf numFmtId="0" fontId="0" fillId="0" borderId="7" xfId="0" applyBorder="1" applyAlignment="1"/>
    <xf numFmtId="0" fontId="0" fillId="0" borderId="6" xfId="0" applyBorder="1" applyAlignment="1"/>
    <xf numFmtId="0" fontId="15" fillId="14" borderId="8" xfId="0" applyFont="1" applyFill="1" applyBorder="1" applyAlignment="1" applyProtection="1">
      <alignment horizontal="center"/>
      <protection locked="0"/>
    </xf>
    <xf numFmtId="0" fontId="16" fillId="14" borderId="0" xfId="0" applyFont="1" applyFill="1" applyAlignment="1">
      <alignment horizontal="center"/>
    </xf>
    <xf numFmtId="0" fontId="16" fillId="14" borderId="1" xfId="0" applyFont="1" applyFill="1" applyBorder="1" applyAlignment="1">
      <alignment horizontal="center"/>
    </xf>
    <xf numFmtId="0" fontId="16" fillId="13" borderId="0" xfId="0" applyFont="1" applyFill="1" applyBorder="1" applyAlignment="1" applyProtection="1">
      <alignment vertical="center" wrapText="1"/>
      <protection locked="0"/>
    </xf>
    <xf numFmtId="0" fontId="16" fillId="7" borderId="0" xfId="0" applyFont="1" applyFill="1" applyBorder="1" applyAlignment="1" applyProtection="1">
      <alignment vertical="center" wrapText="1"/>
      <protection locked="0"/>
    </xf>
    <xf numFmtId="0" fontId="16" fillId="7" borderId="0" xfId="0" applyFont="1" applyFill="1" applyAlignment="1">
      <alignment wrapText="1"/>
    </xf>
    <xf numFmtId="0" fontId="16" fillId="8" borderId="7" xfId="0" applyFont="1" applyFill="1" applyBorder="1" applyAlignment="1" applyProtection="1">
      <protection locked="0"/>
    </xf>
    <xf numFmtId="0" fontId="0" fillId="8" borderId="7" xfId="0" applyFill="1" applyBorder="1" applyAlignment="1"/>
    <xf numFmtId="0" fontId="20" fillId="7" borderId="12" xfId="0" applyFont="1" applyFill="1" applyBorder="1" applyAlignment="1" applyProtection="1">
      <alignment horizontal="right"/>
      <protection locked="0"/>
    </xf>
    <xf numFmtId="0" fontId="24" fillId="7" borderId="7" xfId="0" applyFont="1" applyFill="1" applyBorder="1" applyAlignment="1">
      <alignment horizontal="right"/>
    </xf>
    <xf numFmtId="0" fontId="16" fillId="14" borderId="0" xfId="0" applyFont="1" applyFill="1" applyBorder="1" applyAlignment="1">
      <alignment horizontal="center"/>
    </xf>
    <xf numFmtId="0" fontId="15" fillId="14" borderId="0" xfId="0" applyFont="1" applyFill="1" applyAlignment="1" applyProtection="1">
      <alignment horizontal="center"/>
      <protection locked="0"/>
    </xf>
    <xf numFmtId="3" fontId="16" fillId="7" borderId="0" xfId="0" applyNumberFormat="1" applyFont="1" applyFill="1" applyBorder="1" applyAlignment="1" applyProtection="1">
      <alignment wrapText="1"/>
      <protection locked="0"/>
    </xf>
    <xf numFmtId="0" fontId="0" fillId="7" borderId="0" xfId="0" applyFill="1" applyAlignment="1">
      <alignment wrapText="1"/>
    </xf>
    <xf numFmtId="3" fontId="16" fillId="13" borderId="0" xfId="0" applyNumberFormat="1" applyFont="1" applyFill="1" applyBorder="1" applyAlignment="1" applyProtection="1">
      <alignment wrapText="1"/>
      <protection locked="0"/>
    </xf>
    <xf numFmtId="3" fontId="9" fillId="13" borderId="0" xfId="0" applyNumberFormat="1" applyFont="1" applyFill="1" applyBorder="1" applyAlignment="1" applyProtection="1">
      <alignment wrapText="1"/>
      <protection locked="0"/>
    </xf>
    <xf numFmtId="0" fontId="16" fillId="8" borderId="14" xfId="0" applyFont="1" applyFill="1" applyBorder="1" applyAlignment="1" applyProtection="1">
      <protection locked="0"/>
    </xf>
    <xf numFmtId="0" fontId="0" fillId="8" borderId="14" xfId="0" applyFill="1" applyBorder="1" applyAlignment="1"/>
    <xf numFmtId="43" fontId="16" fillId="8" borderId="7" xfId="1" applyFont="1" applyFill="1" applyBorder="1" applyAlignment="1" applyProtection="1">
      <protection locked="0"/>
    </xf>
    <xf numFmtId="43" fontId="0" fillId="8" borderId="7" xfId="1" applyFont="1" applyFill="1" applyBorder="1" applyAlignment="1"/>
    <xf numFmtId="43" fontId="16" fillId="8" borderId="14" xfId="1" applyFont="1" applyFill="1" applyBorder="1" applyAlignment="1" applyProtection="1">
      <protection locked="0"/>
    </xf>
    <xf numFmtId="43" fontId="0" fillId="8" borderId="14" xfId="1" applyFont="1" applyFill="1" applyBorder="1" applyAlignment="1"/>
    <xf numFmtId="0" fontId="28" fillId="7" borderId="7" xfId="0" applyFont="1" applyFill="1" applyBorder="1" applyAlignment="1" applyProtection="1">
      <alignment horizontal="center" vertical="center" wrapText="1"/>
      <protection locked="0"/>
    </xf>
    <xf numFmtId="0" fontId="28" fillId="7" borderId="7" xfId="0" applyFont="1" applyFill="1" applyBorder="1" applyAlignment="1">
      <alignment horizontal="center" wrapText="1"/>
    </xf>
    <xf numFmtId="3" fontId="45" fillId="7" borderId="0" xfId="0" applyNumberFormat="1" applyFont="1" applyFill="1" applyBorder="1" applyAlignment="1" applyProtection="1">
      <alignment horizontal="center" vertical="center" wrapText="1"/>
      <protection locked="0"/>
    </xf>
    <xf numFmtId="0" fontId="46" fillId="7" borderId="0" xfId="0" applyFont="1" applyFill="1" applyAlignment="1">
      <alignment horizontal="center" vertical="center" wrapText="1"/>
    </xf>
    <xf numFmtId="0" fontId="46" fillId="0" borderId="0" xfId="0" applyFont="1" applyAlignment="1">
      <alignment horizontal="center" vertical="center" wrapText="1"/>
    </xf>
    <xf numFmtId="0" fontId="15" fillId="6" borderId="0" xfId="0" applyFont="1" applyFill="1" applyBorder="1" applyAlignment="1" applyProtection="1">
      <protection locked="0"/>
    </xf>
    <xf numFmtId="166" fontId="16" fillId="13" borderId="8" xfId="1" applyNumberFormat="1" applyFont="1" applyFill="1" applyBorder="1" applyAlignment="1" applyProtection="1">
      <protection locked="0"/>
    </xf>
    <xf numFmtId="166" fontId="16" fillId="13" borderId="0" xfId="1" applyNumberFormat="1" applyFont="1" applyFill="1" applyBorder="1" applyAlignment="1" applyProtection="1">
      <protection locked="0"/>
    </xf>
    <xf numFmtId="166" fontId="16" fillId="13" borderId="1" xfId="1" applyNumberFormat="1" applyFont="1" applyFill="1" applyBorder="1" applyAlignment="1" applyProtection="1">
      <protection locked="0"/>
    </xf>
    <xf numFmtId="166" fontId="16" fillId="7" borderId="8" xfId="1" applyNumberFormat="1" applyFont="1" applyFill="1" applyBorder="1" applyAlignment="1" applyProtection="1">
      <protection locked="0"/>
    </xf>
    <xf numFmtId="166" fontId="0" fillId="0" borderId="0" xfId="1" applyNumberFormat="1" applyFont="1" applyAlignment="1"/>
    <xf numFmtId="166" fontId="0" fillId="0" borderId="1" xfId="1" applyNumberFormat="1" applyFont="1" applyBorder="1" applyAlignment="1"/>
    <xf numFmtId="166" fontId="0" fillId="7" borderId="0" xfId="1" applyNumberFormat="1" applyFont="1" applyFill="1" applyAlignment="1"/>
    <xf numFmtId="166" fontId="0" fillId="7" borderId="1" xfId="1" applyNumberFormat="1" applyFont="1" applyFill="1" applyBorder="1" applyAlignment="1"/>
    <xf numFmtId="166" fontId="16" fillId="7" borderId="0" xfId="1" applyNumberFormat="1" applyFont="1" applyFill="1" applyBorder="1" applyAlignment="1" applyProtection="1">
      <protection locked="0"/>
    </xf>
    <xf numFmtId="166" fontId="16" fillId="7" borderId="1" xfId="1" applyNumberFormat="1" applyFont="1" applyFill="1" applyBorder="1" applyAlignment="1" applyProtection="1">
      <protection locked="0"/>
    </xf>
    <xf numFmtId="0" fontId="15" fillId="14" borderId="0" xfId="0" applyFont="1" applyFill="1" applyBorder="1" applyAlignment="1" applyProtection="1">
      <alignment horizontal="center"/>
      <protection locked="0"/>
    </xf>
    <xf numFmtId="0" fontId="0" fillId="14" borderId="0" xfId="0" applyFill="1" applyAlignment="1">
      <alignment horizontal="center"/>
    </xf>
    <xf numFmtId="0" fontId="0" fillId="14" borderId="1" xfId="0" applyFill="1" applyBorder="1" applyAlignment="1">
      <alignment horizontal="center"/>
    </xf>
    <xf numFmtId="166" fontId="15" fillId="6" borderId="17" xfId="1" applyNumberFormat="1" applyFont="1" applyFill="1" applyBorder="1" applyAlignment="1" applyProtection="1">
      <protection locked="0"/>
    </xf>
    <xf numFmtId="166" fontId="0" fillId="0" borderId="16" xfId="1" applyNumberFormat="1" applyFont="1" applyBorder="1" applyAlignment="1"/>
    <xf numFmtId="166" fontId="0" fillId="0" borderId="15" xfId="1" applyNumberFormat="1" applyFont="1" applyBorder="1" applyAlignment="1"/>
    <xf numFmtId="166" fontId="15" fillId="6" borderId="0" xfId="1" applyNumberFormat="1" applyFont="1" applyFill="1" applyBorder="1" applyAlignment="1" applyProtection="1"/>
    <xf numFmtId="166" fontId="0" fillId="0" borderId="0" xfId="0" applyNumberFormat="1" applyAlignment="1"/>
    <xf numFmtId="166" fontId="15" fillId="6" borderId="17" xfId="1" applyNumberFormat="1" applyFont="1" applyFill="1" applyBorder="1" applyAlignment="1" applyProtection="1"/>
    <xf numFmtId="0" fontId="0" fillId="0" borderId="16" xfId="0" applyBorder="1" applyAlignment="1"/>
    <xf numFmtId="0" fontId="0" fillId="0" borderId="15" xfId="0" applyBorder="1" applyAlignment="1"/>
    <xf numFmtId="0" fontId="2" fillId="7" borderId="0" xfId="0" applyFont="1" applyFill="1" applyAlignment="1">
      <alignment horizontal="center"/>
    </xf>
    <xf numFmtId="0" fontId="0" fillId="0" borderId="0" xfId="0" applyAlignment="1">
      <alignment horizontal="center"/>
    </xf>
    <xf numFmtId="0" fontId="2" fillId="7" borderId="1" xfId="0" applyFont="1" applyFill="1" applyBorder="1" applyAlignment="1">
      <alignment wrapText="1"/>
    </xf>
    <xf numFmtId="0" fontId="0" fillId="7" borderId="1" xfId="0" applyFill="1" applyBorder="1" applyAlignment="1">
      <alignment wrapText="1"/>
    </xf>
    <xf numFmtId="0" fontId="6" fillId="7" borderId="11" xfId="0" applyFont="1" applyFill="1" applyBorder="1" applyAlignment="1">
      <alignment horizontal="center"/>
    </xf>
    <xf numFmtId="0" fontId="6" fillId="7" borderId="2" xfId="0" applyFont="1" applyFill="1" applyBorder="1" applyAlignment="1">
      <alignment horizontal="center"/>
    </xf>
    <xf numFmtId="0" fontId="6" fillId="7" borderId="3" xfId="0" applyFont="1" applyFill="1" applyBorder="1" applyAlignment="1">
      <alignment horizontal="center"/>
    </xf>
    <xf numFmtId="0" fontId="3" fillId="7" borderId="11" xfId="0" applyFont="1" applyFill="1" applyBorder="1" applyAlignment="1">
      <alignment horizontal="center"/>
    </xf>
    <xf numFmtId="0" fontId="0" fillId="7" borderId="2" xfId="0" applyFill="1" applyBorder="1" applyAlignment="1">
      <alignment horizontal="center"/>
    </xf>
    <xf numFmtId="0" fontId="0" fillId="7" borderId="3" xfId="0" applyFill="1" applyBorder="1" applyAlignment="1">
      <alignment horizontal="center"/>
    </xf>
    <xf numFmtId="0" fontId="3" fillId="7" borderId="11" xfId="0" applyFont="1" applyFill="1" applyBorder="1" applyAlignment="1">
      <alignment horizontal="center" wrapText="1"/>
    </xf>
    <xf numFmtId="0" fontId="0" fillId="0" borderId="3" xfId="0" applyBorder="1" applyAlignment="1">
      <alignment horizontal="center" wrapText="1"/>
    </xf>
    <xf numFmtId="0" fontId="0" fillId="0" borderId="12" xfId="0" applyBorder="1" applyAlignment="1">
      <alignment horizontal="center" wrapText="1"/>
    </xf>
    <xf numFmtId="0" fontId="0" fillId="0" borderId="6" xfId="0" applyBorder="1" applyAlignment="1">
      <alignment horizontal="center" wrapText="1"/>
    </xf>
    <xf numFmtId="0" fontId="9" fillId="7" borderId="0" xfId="0" applyFont="1" applyFill="1" applyBorder="1" applyAlignment="1">
      <alignment vertical="center" wrapText="1"/>
    </xf>
    <xf numFmtId="0" fontId="0" fillId="7" borderId="0" xfId="0" applyFill="1" applyBorder="1" applyAlignment="1">
      <alignment vertical="center" wrapText="1"/>
    </xf>
    <xf numFmtId="0" fontId="9" fillId="7" borderId="0" xfId="0" applyFont="1" applyFill="1" applyBorder="1" applyAlignment="1">
      <alignment horizontal="left" vertical="center" wrapText="1"/>
    </xf>
    <xf numFmtId="0" fontId="0" fillId="7" borderId="0" xfId="0" applyFill="1" applyBorder="1" applyAlignment="1">
      <alignment horizontal="left" vertical="center" wrapText="1"/>
    </xf>
    <xf numFmtId="0" fontId="10" fillId="7" borderId="0" xfId="0" applyFont="1" applyFill="1" applyBorder="1" applyAlignment="1">
      <alignment wrapText="1"/>
    </xf>
    <xf numFmtId="0" fontId="2" fillId="7" borderId="0" xfId="0" applyFont="1" applyFill="1" applyBorder="1" applyAlignment="1">
      <alignment wrapText="1"/>
    </xf>
    <xf numFmtId="0" fontId="9" fillId="7" borderId="0" xfId="0" applyFont="1" applyFill="1" applyBorder="1" applyAlignment="1">
      <alignment horizontal="justify" vertical="center" wrapText="1"/>
    </xf>
    <xf numFmtId="0" fontId="0" fillId="7" borderId="0" xfId="0" applyFill="1" applyBorder="1" applyAlignment="1">
      <alignment wrapText="1"/>
    </xf>
  </cellXfs>
  <cellStyles count="5">
    <cellStyle name="Comma" xfId="1" builtinId="3"/>
    <cellStyle name="Comma [0]" xfId="2" builtinId="6"/>
    <cellStyle name="Hyperlink" xfId="4" builtinId="8"/>
    <cellStyle name="Normal" xfId="0" builtinId="0"/>
    <cellStyle name="Percent"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EFEE"/>
      <color rgb="FFF5F2F1"/>
      <color rgb="FFEFEAE9"/>
      <color rgb="FFF7F7F7"/>
      <color rgb="FF0F7FDB"/>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rigin">
  <a:themeElements>
    <a:clrScheme name="Origin">
      <a:dk1>
        <a:sysClr val="windowText" lastClr="000000"/>
      </a:dk1>
      <a:lt1>
        <a:sysClr val="window" lastClr="FFFFFF"/>
      </a:lt1>
      <a:dk2>
        <a:srgbClr val="464653"/>
      </a:dk2>
      <a:lt2>
        <a:srgbClr val="DDE9EC"/>
      </a:lt2>
      <a:accent1>
        <a:srgbClr val="727CA3"/>
      </a:accent1>
      <a:accent2>
        <a:srgbClr val="9FB8CD"/>
      </a:accent2>
      <a:accent3>
        <a:srgbClr val="D2DA7A"/>
      </a:accent3>
      <a:accent4>
        <a:srgbClr val="FADA7A"/>
      </a:accent4>
      <a:accent5>
        <a:srgbClr val="B88472"/>
      </a:accent5>
      <a:accent6>
        <a:srgbClr val="8E736A"/>
      </a:accent6>
      <a:hlink>
        <a:srgbClr val="B292CA"/>
      </a:hlink>
      <a:folHlink>
        <a:srgbClr val="6B5680"/>
      </a:folHlink>
    </a:clrScheme>
    <a:fontScheme name="Origin">
      <a:majorFont>
        <a:latin typeface="Bookman Old Style"/>
        <a:ea typeface=""/>
        <a:cs typeface=""/>
        <a:font script="Grek" typeface="Cambria"/>
        <a:font script="Cyrl" typeface="Cambria"/>
        <a:font script="Jpan" typeface="HG明朝E"/>
        <a:font script="Hang" typeface="돋움"/>
        <a:font script="Hans" typeface="宋体"/>
        <a:font script="Hant" typeface="標楷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Gill Sans MT"/>
        <a:ea typeface=""/>
        <a:cs typeface=""/>
        <a:font script="Grek" typeface="Calibri"/>
        <a:font script="Cyrl" typeface="Calibri"/>
        <a:font script="Jpan" typeface="ＭＳ Ｐゴシック"/>
        <a:font script="Hang" typeface="맑은 고딕"/>
        <a:font script="Hans" typeface="华文新魏"/>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rigin">
      <a:fillStyleLst>
        <a:solidFill>
          <a:schemeClr val="phClr"/>
        </a:solidFill>
        <a:gradFill rotWithShape="1">
          <a:gsLst>
            <a:gs pos="0">
              <a:schemeClr val="phClr">
                <a:tint val="45000"/>
                <a:satMod val="200000"/>
              </a:schemeClr>
            </a:gs>
            <a:gs pos="30000">
              <a:schemeClr val="phClr">
                <a:tint val="61000"/>
                <a:satMod val="200000"/>
              </a:schemeClr>
            </a:gs>
            <a:gs pos="45000">
              <a:schemeClr val="phClr">
                <a:tint val="66000"/>
                <a:satMod val="200000"/>
              </a:schemeClr>
            </a:gs>
            <a:gs pos="55000">
              <a:schemeClr val="phClr">
                <a:tint val="66000"/>
                <a:satMod val="200000"/>
              </a:schemeClr>
            </a:gs>
            <a:gs pos="73000">
              <a:schemeClr val="phClr">
                <a:tint val="61000"/>
                <a:satMod val="200000"/>
              </a:schemeClr>
            </a:gs>
            <a:gs pos="100000">
              <a:schemeClr val="phClr">
                <a:tint val="45000"/>
                <a:satMod val="200000"/>
              </a:schemeClr>
            </a:gs>
          </a:gsLst>
          <a:lin ang="950000" scaled="1"/>
        </a:gradFill>
        <a:gradFill rotWithShape="1">
          <a:gsLst>
            <a:gs pos="0">
              <a:schemeClr val="phClr">
                <a:shade val="63000"/>
              </a:schemeClr>
            </a:gs>
            <a:gs pos="30000">
              <a:schemeClr val="phClr">
                <a:shade val="90000"/>
                <a:satMod val="110000"/>
              </a:schemeClr>
            </a:gs>
            <a:gs pos="45000">
              <a:schemeClr val="phClr">
                <a:shade val="100000"/>
                <a:satMod val="118000"/>
              </a:schemeClr>
            </a:gs>
            <a:gs pos="55000">
              <a:schemeClr val="phClr">
                <a:shade val="100000"/>
                <a:satMod val="118000"/>
              </a:schemeClr>
            </a:gs>
            <a:gs pos="73000">
              <a:schemeClr val="phClr">
                <a:shade val="90000"/>
                <a:satMod val="110000"/>
              </a:schemeClr>
            </a:gs>
            <a:gs pos="100000">
              <a:schemeClr val="phClr">
                <a:shade val="63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3000" dir="5400000" rotWithShape="0">
              <a:srgbClr val="000000">
                <a:alpha val="40000"/>
              </a:srgbClr>
            </a:outerShdw>
          </a:effectLst>
          <a:scene3d>
            <a:camera prst="orthographicFront" fov="0">
              <a:rot lat="0" lon="0" rev="0"/>
            </a:camera>
            <a:lightRig rig="balanced" dir="t">
              <a:rot lat="0" lon="0" rev="0"/>
            </a:lightRig>
          </a:scene3d>
          <a:sp3d prstMaterial="matte">
            <a:bevelT w="0" h="0"/>
            <a:contourClr>
              <a:schemeClr val="phClr">
                <a:tint val="100000"/>
                <a:shade val="100000"/>
                <a:hueMod val="100000"/>
                <a:satMod val="100000"/>
              </a:schemeClr>
            </a:contourClr>
          </a:sp3d>
        </a:effectStyle>
        <a:effectStyle>
          <a:effectLst>
            <a:outerShdw blurRad="50800" dist="25400" dir="5400000" rotWithShape="0">
              <a:srgbClr val="000000">
                <a:alpha val="50000"/>
              </a:srgbClr>
            </a:outerShdw>
          </a:effectLst>
          <a:scene3d>
            <a:camera prst="orthographicFront" fov="0">
              <a:rot lat="0" lon="0" rev="0"/>
            </a:camera>
            <a:lightRig rig="soft" dir="t">
              <a:rot lat="0" lon="0" rev="2700000"/>
            </a:lightRig>
          </a:scene3d>
          <a:sp3d prstMaterial="matte">
            <a:bevelT w="50800" h="50800"/>
            <a:contourClr>
              <a:schemeClr val="phClr"/>
            </a:contourClr>
          </a:sp3d>
        </a:effectStyle>
      </a:effectStyleLst>
      <a:bgFillStyleLst>
        <a:solidFill>
          <a:schemeClr val="phClr"/>
        </a:solidFill>
        <a:gradFill rotWithShape="1">
          <a:gsLst>
            <a:gs pos="0">
              <a:schemeClr val="phClr">
                <a:shade val="60000"/>
                <a:satMod val="300000"/>
              </a:schemeClr>
            </a:gs>
            <a:gs pos="30000">
              <a:schemeClr val="phClr">
                <a:shade val="80000"/>
                <a:satMod val="230000"/>
              </a:schemeClr>
            </a:gs>
            <a:gs pos="100000">
              <a:schemeClr val="phClr">
                <a:tint val="97000"/>
                <a:satMod val="220000"/>
              </a:schemeClr>
            </a:gs>
          </a:gsLst>
          <a:lin ang="16200000" scaled="1"/>
        </a:gradFill>
        <a:blipFill>
          <a:blip xmlns:r="http://schemas.openxmlformats.org/officeDocument/2006/relationships" r:embed="rId1">
            <a:duotone>
              <a:schemeClr val="phClr">
                <a:shade val="6000"/>
                <a:satMod val="120000"/>
              </a:schemeClr>
              <a:schemeClr val="phClr">
                <a:tint val="90000"/>
              </a:schemeClr>
            </a:duotone>
          </a:blip>
          <a:tile tx="0" ty="0" sx="35000" sy="40000" flip="x"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rants-office@downstate.edu" TargetMode="External"/><Relationship Id="rId2" Type="http://schemas.openxmlformats.org/officeDocument/2006/relationships/hyperlink" Target="https://www.downstate.edu/research/administration/sponsored-programs/forms.html" TargetMode="External"/><Relationship Id="rId1" Type="http://schemas.openxmlformats.org/officeDocument/2006/relationships/hyperlink" Target="https://www.downstate.edu/research/administration/sponsored-programs/institutional-information.html" TargetMode="External"/><Relationship Id="rId6" Type="http://schemas.openxmlformats.org/officeDocument/2006/relationships/printerSettings" Target="../printerSettings/printerSettings1.bin"/><Relationship Id="rId5" Type="http://schemas.openxmlformats.org/officeDocument/2006/relationships/hyperlink" Target="https://www.rfsuny.org/media/rfsuny/rates/fringe-benefits/fringe-benefit-rates-fiscal-year-2022.htm" TargetMode="External"/><Relationship Id="rId4" Type="http://schemas.openxmlformats.org/officeDocument/2006/relationships/hyperlink" Target="https://www.rfsuny.org/media/rfsuny/rates/rate-agreements---dhhs/Downstate-Medical-Center-Rate-Agreement.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823"/>
  <sheetViews>
    <sheetView zoomScaleNormal="100" workbookViewId="0">
      <selection activeCell="B36" sqref="B36"/>
    </sheetView>
  </sheetViews>
  <sheetFormatPr defaultColWidth="9.08984375" defaultRowHeight="14" x14ac:dyDescent="0.3"/>
  <cols>
    <col min="1" max="1" width="3.36328125" style="116" customWidth="1"/>
    <col min="2" max="2" width="3.08984375" style="102" customWidth="1"/>
    <col min="3" max="3" width="15.36328125" style="102" customWidth="1"/>
    <col min="4" max="12" width="9.08984375" style="102"/>
    <col min="13" max="13" width="6.90625" style="102" customWidth="1"/>
    <col min="14" max="14" width="4.6328125" style="102" customWidth="1"/>
    <col min="15" max="24" width="9.08984375" style="102"/>
    <col min="25" max="25" width="17" style="102" customWidth="1"/>
    <col min="26" max="26" width="2.6328125" style="102" customWidth="1"/>
    <col min="27" max="16384" width="9.08984375" style="102"/>
  </cols>
  <sheetData>
    <row r="1" spans="1:26" ht="15.5" x14ac:dyDescent="0.35">
      <c r="A1" s="244"/>
      <c r="B1" s="247" t="s">
        <v>79</v>
      </c>
      <c r="C1" s="245"/>
      <c r="D1" s="245"/>
      <c r="E1" s="245"/>
      <c r="F1" s="245"/>
      <c r="G1" s="245"/>
      <c r="H1" s="245"/>
      <c r="I1" s="245"/>
      <c r="J1" s="245"/>
      <c r="K1" s="245"/>
      <c r="L1" s="244"/>
      <c r="M1" s="244"/>
      <c r="N1" s="246"/>
      <c r="O1" s="245"/>
      <c r="P1" s="245"/>
      <c r="Q1" s="245"/>
      <c r="R1" s="245"/>
      <c r="S1" s="245"/>
      <c r="T1" s="245"/>
      <c r="U1" s="245"/>
      <c r="V1" s="245"/>
      <c r="W1" s="245"/>
      <c r="X1" s="244"/>
      <c r="Y1" s="244"/>
      <c r="Z1" s="244"/>
    </row>
    <row r="2" spans="1:26" ht="7.5" customHeight="1" x14ac:dyDescent="0.35">
      <c r="A2" s="244"/>
      <c r="B2" s="103"/>
      <c r="C2" s="101"/>
      <c r="D2" s="101"/>
      <c r="E2" s="101"/>
      <c r="F2" s="101"/>
      <c r="G2" s="101"/>
      <c r="H2" s="101"/>
      <c r="I2" s="101"/>
      <c r="J2" s="101"/>
      <c r="K2" s="101"/>
      <c r="N2" s="248"/>
      <c r="O2" s="249"/>
      <c r="P2" s="249"/>
      <c r="Q2" s="249"/>
      <c r="R2" s="249"/>
      <c r="S2" s="249"/>
      <c r="T2" s="249"/>
      <c r="U2" s="249"/>
      <c r="V2" s="249"/>
      <c r="W2" s="249"/>
      <c r="X2" s="250"/>
      <c r="Y2" s="250"/>
      <c r="Z2" s="244"/>
    </row>
    <row r="3" spans="1:26" ht="14.5" x14ac:dyDescent="0.35">
      <c r="A3" s="244"/>
      <c r="B3" s="104" t="s">
        <v>129</v>
      </c>
      <c r="C3" s="101"/>
      <c r="D3" s="101"/>
      <c r="E3" s="101"/>
      <c r="F3" s="101"/>
      <c r="G3" s="101"/>
      <c r="H3" s="101"/>
      <c r="I3" s="101"/>
      <c r="J3" s="101"/>
      <c r="K3" s="101"/>
      <c r="N3" s="251" t="s">
        <v>130</v>
      </c>
      <c r="O3" s="249"/>
      <c r="P3" s="249"/>
      <c r="Q3" s="249"/>
      <c r="R3" s="249"/>
      <c r="S3" s="249"/>
      <c r="T3" s="249"/>
      <c r="U3" s="249"/>
      <c r="V3" s="249"/>
      <c r="W3" s="249"/>
      <c r="X3" s="250"/>
      <c r="Y3" s="250"/>
      <c r="Z3" s="244"/>
    </row>
    <row r="4" spans="1:26" ht="14.5" x14ac:dyDescent="0.35">
      <c r="A4" s="244"/>
      <c r="B4" s="105" t="s">
        <v>121</v>
      </c>
      <c r="C4" s="101"/>
      <c r="D4" s="101"/>
      <c r="E4" s="101"/>
      <c r="F4" s="101"/>
      <c r="G4" s="101"/>
      <c r="H4" s="101"/>
      <c r="I4" s="101"/>
      <c r="J4" s="101"/>
      <c r="K4" s="101"/>
      <c r="N4" s="252" t="s">
        <v>122</v>
      </c>
      <c r="O4" s="249"/>
      <c r="P4" s="249"/>
      <c r="Q4" s="249"/>
      <c r="R4" s="249"/>
      <c r="S4" s="249"/>
      <c r="T4" s="249"/>
      <c r="U4" s="249"/>
      <c r="V4" s="249"/>
      <c r="W4" s="249"/>
      <c r="X4" s="250"/>
      <c r="Y4" s="250"/>
      <c r="Z4" s="244"/>
    </row>
    <row r="5" spans="1:26" ht="14.5" x14ac:dyDescent="0.35">
      <c r="A5" s="244"/>
      <c r="C5" s="106" t="s">
        <v>189</v>
      </c>
      <c r="D5" s="101"/>
      <c r="E5" s="101"/>
      <c r="F5" s="101"/>
      <c r="G5" s="101"/>
      <c r="H5" s="101"/>
      <c r="I5" s="101"/>
      <c r="J5" s="101"/>
      <c r="K5" s="101"/>
      <c r="N5" s="252"/>
      <c r="O5" s="249"/>
      <c r="P5" s="249"/>
      <c r="Q5" s="249"/>
      <c r="R5" s="249"/>
      <c r="S5" s="249"/>
      <c r="T5" s="249"/>
      <c r="U5" s="249"/>
      <c r="V5" s="249"/>
      <c r="W5" s="249"/>
      <c r="X5" s="250"/>
      <c r="Y5" s="250"/>
      <c r="Z5" s="244"/>
    </row>
    <row r="6" spans="1:26" ht="14.5" x14ac:dyDescent="0.35">
      <c r="A6" s="244"/>
      <c r="C6" s="107" t="s">
        <v>220</v>
      </c>
      <c r="D6" s="326"/>
      <c r="E6" s="326"/>
      <c r="F6" s="326"/>
      <c r="G6" s="326"/>
      <c r="H6" s="326"/>
      <c r="I6" s="326"/>
      <c r="J6" s="326"/>
      <c r="K6" s="326"/>
      <c r="L6" s="327"/>
      <c r="M6" s="327"/>
      <c r="N6" s="252" t="s">
        <v>141</v>
      </c>
      <c r="O6" s="249"/>
      <c r="P6" s="249"/>
      <c r="Q6" s="249"/>
      <c r="R6" s="249"/>
      <c r="S6" s="249"/>
      <c r="T6" s="249"/>
      <c r="U6" s="249"/>
      <c r="V6" s="249"/>
      <c r="W6" s="249"/>
      <c r="X6" s="250"/>
      <c r="Y6" s="250"/>
      <c r="Z6" s="244"/>
    </row>
    <row r="7" spans="1:26" ht="14.5" x14ac:dyDescent="0.35">
      <c r="A7" s="244"/>
      <c r="B7" s="107"/>
      <c r="C7" s="101"/>
      <c r="D7" s="101"/>
      <c r="E7" s="101"/>
      <c r="F7" s="101"/>
      <c r="G7" s="101"/>
      <c r="H7" s="101"/>
      <c r="I7" s="101"/>
      <c r="J7" s="101"/>
      <c r="K7" s="101"/>
      <c r="N7" s="250"/>
      <c r="O7" s="249"/>
      <c r="P7" s="249"/>
      <c r="Q7" s="249"/>
      <c r="R7" s="249"/>
      <c r="S7" s="249"/>
      <c r="T7" s="249"/>
      <c r="U7" s="249"/>
      <c r="V7" s="249"/>
      <c r="W7" s="249"/>
      <c r="X7" s="250"/>
      <c r="Y7" s="250"/>
      <c r="Z7" s="244"/>
    </row>
    <row r="8" spans="1:26" ht="14.5" x14ac:dyDescent="0.35">
      <c r="A8" s="244"/>
      <c r="B8" s="105" t="s">
        <v>210</v>
      </c>
      <c r="D8" s="101"/>
      <c r="E8" s="101"/>
      <c r="F8" s="101"/>
      <c r="G8" s="101"/>
      <c r="H8" s="101"/>
      <c r="I8" s="101"/>
      <c r="J8" s="101"/>
      <c r="K8" s="101"/>
      <c r="N8" s="252" t="s">
        <v>88</v>
      </c>
      <c r="O8" s="249"/>
      <c r="P8" s="249"/>
      <c r="Q8" s="249"/>
      <c r="R8" s="249"/>
      <c r="S8" s="249"/>
      <c r="T8" s="249"/>
      <c r="U8" s="249"/>
      <c r="V8" s="249"/>
      <c r="W8" s="249"/>
      <c r="X8" s="250"/>
      <c r="Y8" s="250"/>
      <c r="Z8" s="244"/>
    </row>
    <row r="9" spans="1:26" ht="14.5" x14ac:dyDescent="0.35">
      <c r="A9" s="244"/>
      <c r="D9" s="101"/>
      <c r="E9" s="101"/>
      <c r="F9" s="101"/>
      <c r="G9" s="101"/>
      <c r="H9" s="101"/>
      <c r="I9" s="101"/>
      <c r="J9" s="101"/>
      <c r="K9" s="101"/>
      <c r="N9" s="250"/>
      <c r="O9" s="248" t="s">
        <v>125</v>
      </c>
      <c r="P9" s="249"/>
      <c r="Q9" s="249"/>
      <c r="R9" s="249"/>
      <c r="S9" s="249"/>
      <c r="T9" s="249"/>
      <c r="U9" s="249"/>
      <c r="V9" s="249"/>
      <c r="W9" s="249"/>
      <c r="X9" s="250"/>
      <c r="Y9" s="250"/>
      <c r="Z9" s="244"/>
    </row>
    <row r="10" spans="1:26" ht="14.5" x14ac:dyDescent="0.35">
      <c r="A10" s="244"/>
      <c r="B10" s="105" t="s">
        <v>184</v>
      </c>
      <c r="C10" s="101"/>
      <c r="D10" s="101"/>
      <c r="E10" s="101"/>
      <c r="F10" s="101"/>
      <c r="G10" s="101"/>
      <c r="H10" s="101"/>
      <c r="I10" s="101"/>
      <c r="J10" s="101"/>
      <c r="K10" s="101"/>
      <c r="N10" s="250"/>
      <c r="O10" s="248" t="s">
        <v>124</v>
      </c>
      <c r="P10" s="249"/>
      <c r="Q10" s="249"/>
      <c r="R10" s="249"/>
      <c r="S10" s="249"/>
      <c r="T10" s="249"/>
      <c r="U10" s="249"/>
      <c r="V10" s="249"/>
      <c r="W10" s="249"/>
      <c r="X10" s="250"/>
      <c r="Y10" s="250"/>
      <c r="Z10" s="244"/>
    </row>
    <row r="11" spans="1:26" ht="14.5" x14ac:dyDescent="0.35">
      <c r="A11" s="244"/>
      <c r="C11" s="101" t="s">
        <v>214</v>
      </c>
      <c r="D11" s="101"/>
      <c r="E11" s="101"/>
      <c r="F11" s="101"/>
      <c r="G11" s="101"/>
      <c r="H11" s="101"/>
      <c r="I11" s="101"/>
      <c r="J11" s="101"/>
      <c r="K11" s="101"/>
      <c r="N11" s="250"/>
      <c r="O11" s="248" t="s">
        <v>126</v>
      </c>
      <c r="P11" s="249"/>
      <c r="Q11" s="249"/>
      <c r="R11" s="249"/>
      <c r="S11" s="249"/>
      <c r="T11" s="249"/>
      <c r="U11" s="249"/>
      <c r="V11" s="249"/>
      <c r="W11" s="249"/>
      <c r="X11" s="250"/>
      <c r="Y11" s="250"/>
      <c r="Z11" s="244"/>
    </row>
    <row r="12" spans="1:26" ht="14.5" x14ac:dyDescent="0.35">
      <c r="A12" s="244"/>
      <c r="C12" s="101"/>
      <c r="D12" s="101"/>
      <c r="E12" s="101"/>
      <c r="F12" s="101"/>
      <c r="G12" s="101"/>
      <c r="H12" s="101"/>
      <c r="I12" s="101"/>
      <c r="J12" s="101"/>
      <c r="K12" s="101"/>
      <c r="N12" s="248"/>
      <c r="O12" s="249"/>
      <c r="P12" s="249"/>
      <c r="Q12" s="249"/>
      <c r="R12" s="249"/>
      <c r="S12" s="249"/>
      <c r="T12" s="249"/>
      <c r="U12" s="249"/>
      <c r="V12" s="249"/>
      <c r="W12" s="249"/>
      <c r="X12" s="250"/>
      <c r="Y12" s="250"/>
      <c r="Z12" s="244"/>
    </row>
    <row r="13" spans="1:26" ht="14.5" x14ac:dyDescent="0.35">
      <c r="A13" s="244"/>
      <c r="B13" s="105" t="s">
        <v>81</v>
      </c>
      <c r="C13" s="101"/>
      <c r="D13" s="101"/>
      <c r="E13" s="101"/>
      <c r="F13" s="101"/>
      <c r="G13" s="101"/>
      <c r="H13" s="101"/>
      <c r="I13" s="101"/>
      <c r="J13" s="101"/>
      <c r="K13" s="101"/>
      <c r="N13" s="252" t="s">
        <v>89</v>
      </c>
      <c r="O13" s="249"/>
      <c r="P13" s="249"/>
      <c r="Q13" s="249"/>
      <c r="R13" s="249"/>
      <c r="S13" s="249"/>
      <c r="T13" s="249"/>
      <c r="U13" s="249"/>
      <c r="V13" s="249"/>
      <c r="W13" s="249"/>
      <c r="X13" s="250"/>
      <c r="Y13" s="250"/>
      <c r="Z13" s="244"/>
    </row>
    <row r="14" spans="1:26" ht="14.5" x14ac:dyDescent="0.35">
      <c r="A14" s="244"/>
      <c r="C14" s="106" t="s">
        <v>235</v>
      </c>
      <c r="D14" s="101"/>
      <c r="E14" s="101"/>
      <c r="F14" s="101"/>
      <c r="G14" s="101"/>
      <c r="H14" s="101"/>
      <c r="I14" s="101"/>
      <c r="J14" s="101"/>
      <c r="K14" s="101"/>
      <c r="N14" s="250"/>
      <c r="O14" s="248" t="s">
        <v>128</v>
      </c>
      <c r="P14" s="249"/>
      <c r="Q14" s="249"/>
      <c r="R14" s="249"/>
      <c r="S14" s="249"/>
      <c r="T14" s="249"/>
      <c r="U14" s="249"/>
      <c r="V14" s="249"/>
      <c r="W14" s="249"/>
      <c r="X14" s="250"/>
      <c r="Y14" s="250"/>
      <c r="Z14" s="244"/>
    </row>
    <row r="15" spans="1:26" ht="14.5" x14ac:dyDescent="0.35">
      <c r="A15" s="244"/>
      <c r="C15" s="106" t="s">
        <v>187</v>
      </c>
      <c r="D15" s="101"/>
      <c r="E15" s="101"/>
      <c r="F15" s="101"/>
      <c r="G15" s="101"/>
      <c r="H15" s="101"/>
      <c r="I15" s="101"/>
      <c r="J15" s="101"/>
      <c r="K15" s="101"/>
      <c r="N15" s="248"/>
      <c r="O15" s="249"/>
      <c r="P15" s="249"/>
      <c r="Q15" s="249"/>
      <c r="R15" s="249"/>
      <c r="S15" s="249"/>
      <c r="T15" s="249"/>
      <c r="U15" s="249"/>
      <c r="V15" s="249"/>
      <c r="W15" s="249"/>
      <c r="X15" s="250"/>
      <c r="Y15" s="250"/>
      <c r="Z15" s="244"/>
    </row>
    <row r="16" spans="1:26" ht="14.5" x14ac:dyDescent="0.35">
      <c r="A16" s="244"/>
      <c r="C16" s="106" t="s">
        <v>188</v>
      </c>
      <c r="D16" s="101"/>
      <c r="E16" s="101"/>
      <c r="F16" s="101"/>
      <c r="G16" s="101"/>
      <c r="H16" s="101"/>
      <c r="I16" s="101"/>
      <c r="J16" s="101"/>
      <c r="K16" s="101"/>
      <c r="N16" s="252" t="s">
        <v>120</v>
      </c>
      <c r="O16" s="249"/>
      <c r="P16" s="249"/>
      <c r="Q16" s="249"/>
      <c r="R16" s="249"/>
      <c r="S16" s="249"/>
      <c r="T16" s="249"/>
      <c r="U16" s="249"/>
      <c r="V16" s="249"/>
      <c r="W16" s="249"/>
      <c r="X16" s="250"/>
      <c r="Y16" s="250"/>
      <c r="Z16" s="244"/>
    </row>
    <row r="17" spans="1:26" ht="14.5" x14ac:dyDescent="0.35">
      <c r="A17" s="244"/>
      <c r="B17" s="106"/>
      <c r="C17" s="101"/>
      <c r="D17" s="101"/>
      <c r="E17" s="101"/>
      <c r="F17" s="101"/>
      <c r="G17" s="101"/>
      <c r="H17" s="101"/>
      <c r="I17" s="101"/>
      <c r="J17" s="101"/>
      <c r="K17" s="101"/>
      <c r="N17" s="250"/>
      <c r="O17" s="248" t="s">
        <v>140</v>
      </c>
      <c r="P17" s="249"/>
      <c r="Q17" s="249"/>
      <c r="R17" s="249"/>
      <c r="S17" s="249"/>
      <c r="T17" s="249"/>
      <c r="U17" s="249"/>
      <c r="V17" s="249"/>
      <c r="W17" s="249"/>
      <c r="X17" s="250"/>
      <c r="Y17" s="250"/>
      <c r="Z17" s="244"/>
    </row>
    <row r="18" spans="1:26" ht="14.5" x14ac:dyDescent="0.35">
      <c r="A18" s="244"/>
      <c r="B18" s="105" t="s">
        <v>87</v>
      </c>
      <c r="C18" s="101"/>
      <c r="D18" s="101"/>
      <c r="E18" s="101"/>
      <c r="F18" s="101"/>
      <c r="G18" s="101"/>
      <c r="H18" s="101"/>
      <c r="I18" s="101"/>
      <c r="J18" s="101"/>
      <c r="K18" s="101"/>
      <c r="N18" s="250"/>
      <c r="O18" s="248" t="s">
        <v>207</v>
      </c>
      <c r="P18" s="249"/>
      <c r="Q18" s="249"/>
      <c r="R18" s="249"/>
      <c r="S18" s="249"/>
      <c r="T18" s="249"/>
      <c r="U18" s="249"/>
      <c r="V18" s="249"/>
      <c r="W18" s="249"/>
      <c r="X18" s="250"/>
      <c r="Y18" s="250"/>
      <c r="Z18" s="244"/>
    </row>
    <row r="19" spans="1:26" ht="14.5" x14ac:dyDescent="0.35">
      <c r="A19" s="244"/>
      <c r="C19" s="106" t="s">
        <v>186</v>
      </c>
      <c r="D19" s="101"/>
      <c r="E19" s="101"/>
      <c r="F19" s="101"/>
      <c r="G19" s="101"/>
      <c r="H19" s="101"/>
      <c r="I19" s="101"/>
      <c r="J19" s="101"/>
      <c r="K19" s="101"/>
      <c r="N19" s="250"/>
      <c r="O19" s="248" t="s">
        <v>208</v>
      </c>
      <c r="P19" s="249"/>
      <c r="Q19" s="249"/>
      <c r="R19" s="249"/>
      <c r="S19" s="249"/>
      <c r="T19" s="249"/>
      <c r="U19" s="249"/>
      <c r="V19" s="249"/>
      <c r="W19" s="249"/>
      <c r="X19" s="250"/>
      <c r="Y19" s="250"/>
      <c r="Z19" s="244"/>
    </row>
    <row r="20" spans="1:26" ht="14.5" x14ac:dyDescent="0.35">
      <c r="A20" s="244"/>
      <c r="B20" s="106"/>
      <c r="C20" s="101"/>
      <c r="D20" s="108"/>
      <c r="E20" s="108"/>
      <c r="F20" s="108"/>
      <c r="G20" s="108"/>
      <c r="H20" s="108"/>
      <c r="I20" s="108"/>
      <c r="J20" s="108"/>
      <c r="K20" s="108"/>
      <c r="L20" s="109"/>
      <c r="M20" s="109"/>
      <c r="N20" s="248"/>
      <c r="O20" s="249"/>
      <c r="P20" s="249"/>
      <c r="Q20" s="249"/>
      <c r="R20" s="249"/>
      <c r="S20" s="249"/>
      <c r="T20" s="249"/>
      <c r="U20" s="249"/>
      <c r="V20" s="249"/>
      <c r="W20" s="249"/>
      <c r="X20" s="250"/>
      <c r="Y20" s="250"/>
      <c r="Z20" s="244"/>
    </row>
    <row r="21" spans="1:26" ht="14.5" x14ac:dyDescent="0.35">
      <c r="A21" s="244"/>
      <c r="B21" s="105" t="s">
        <v>118</v>
      </c>
      <c r="C21" s="101"/>
      <c r="N21" s="252" t="s">
        <v>123</v>
      </c>
      <c r="O21" s="249"/>
      <c r="P21" s="249"/>
      <c r="Q21" s="249"/>
      <c r="R21" s="249"/>
      <c r="S21" s="249"/>
      <c r="T21" s="249"/>
      <c r="U21" s="249"/>
      <c r="V21" s="249"/>
      <c r="W21" s="249"/>
      <c r="X21" s="250"/>
      <c r="Y21" s="250"/>
      <c r="Z21" s="244"/>
    </row>
    <row r="22" spans="1:26" ht="14.5" x14ac:dyDescent="0.35">
      <c r="A22" s="244"/>
      <c r="C22" s="106" t="s">
        <v>185</v>
      </c>
      <c r="N22" s="248"/>
      <c r="O22" s="252" t="s">
        <v>139</v>
      </c>
      <c r="P22" s="249"/>
      <c r="Q22" s="249"/>
      <c r="R22" s="249"/>
      <c r="S22" s="249"/>
      <c r="T22" s="249"/>
      <c r="U22" s="249"/>
      <c r="V22" s="249"/>
      <c r="W22" s="249"/>
      <c r="X22" s="250"/>
      <c r="Y22" s="250"/>
      <c r="Z22" s="244"/>
    </row>
    <row r="23" spans="1:26" ht="14.5" x14ac:dyDescent="0.35">
      <c r="A23" s="244"/>
      <c r="B23" s="106"/>
      <c r="C23" s="108"/>
      <c r="N23" s="248"/>
      <c r="O23" s="249"/>
      <c r="P23" s="249"/>
      <c r="Q23" s="249"/>
      <c r="R23" s="249"/>
      <c r="S23" s="249"/>
      <c r="T23" s="249"/>
      <c r="U23" s="249"/>
      <c r="V23" s="249"/>
      <c r="W23" s="249"/>
      <c r="X23" s="250"/>
      <c r="Y23" s="250"/>
      <c r="Z23" s="244"/>
    </row>
    <row r="24" spans="1:26" ht="14.5" x14ac:dyDescent="0.35">
      <c r="A24" s="244"/>
      <c r="B24" s="105" t="s">
        <v>137</v>
      </c>
      <c r="N24" s="253" t="s">
        <v>80</v>
      </c>
      <c r="O24" s="249"/>
      <c r="P24" s="249"/>
      <c r="Q24" s="249"/>
      <c r="R24" s="249"/>
      <c r="S24" s="249"/>
      <c r="T24" s="249"/>
      <c r="U24" s="249"/>
      <c r="V24" s="249"/>
      <c r="W24" s="249"/>
      <c r="X24" s="250"/>
      <c r="Y24" s="250"/>
      <c r="Z24" s="244"/>
    </row>
    <row r="25" spans="1:26" ht="14.5" x14ac:dyDescent="0.35">
      <c r="A25" s="244"/>
      <c r="C25" s="106" t="s">
        <v>209</v>
      </c>
      <c r="N25" s="250"/>
      <c r="O25" s="254" t="s">
        <v>138</v>
      </c>
      <c r="P25" s="249"/>
      <c r="Q25" s="249"/>
      <c r="R25" s="249"/>
      <c r="S25" s="249"/>
      <c r="T25" s="249"/>
      <c r="U25" s="249"/>
      <c r="V25" s="249"/>
      <c r="W25" s="249"/>
      <c r="X25" s="250"/>
      <c r="Y25" s="250"/>
      <c r="Z25" s="244"/>
    </row>
    <row r="26" spans="1:26" ht="14.5" x14ac:dyDescent="0.35">
      <c r="A26" s="244"/>
      <c r="N26" s="255"/>
      <c r="O26" s="256" t="s">
        <v>200</v>
      </c>
      <c r="P26" s="256"/>
      <c r="Q26" s="256"/>
      <c r="R26" s="256"/>
      <c r="S26" s="256"/>
      <c r="T26" s="256"/>
      <c r="U26" s="256"/>
      <c r="V26" s="256"/>
      <c r="W26" s="256"/>
      <c r="X26" s="257"/>
      <c r="Y26" s="257"/>
      <c r="Z26" s="244"/>
    </row>
    <row r="27" spans="1:26" ht="4.5" customHeight="1" x14ac:dyDescent="0.35">
      <c r="A27" s="244"/>
      <c r="B27" s="250"/>
      <c r="C27" s="250"/>
      <c r="D27" s="250"/>
      <c r="E27" s="250"/>
      <c r="F27" s="250"/>
      <c r="G27" s="250"/>
      <c r="H27" s="250"/>
      <c r="I27" s="250"/>
      <c r="J27" s="250"/>
      <c r="K27" s="250"/>
      <c r="L27" s="250"/>
      <c r="M27" s="250"/>
      <c r="N27" s="103"/>
      <c r="O27" s="101"/>
      <c r="P27" s="101"/>
      <c r="Q27" s="101"/>
      <c r="R27" s="101"/>
      <c r="S27" s="101"/>
      <c r="T27" s="101"/>
      <c r="U27" s="101"/>
      <c r="V27" s="101"/>
      <c r="W27" s="101"/>
      <c r="Z27" s="244"/>
    </row>
    <row r="28" spans="1:26" ht="14.5" x14ac:dyDescent="0.35">
      <c r="A28" s="244"/>
      <c r="B28" s="258" t="s">
        <v>134</v>
      </c>
      <c r="C28" s="249"/>
      <c r="D28" s="249"/>
      <c r="E28" s="249"/>
      <c r="F28" s="249"/>
      <c r="G28" s="249"/>
      <c r="H28" s="249"/>
      <c r="I28" s="249"/>
      <c r="J28" s="249"/>
      <c r="K28" s="249"/>
      <c r="L28" s="249"/>
      <c r="M28" s="249"/>
      <c r="N28" s="104" t="s">
        <v>131</v>
      </c>
      <c r="O28" s="101"/>
      <c r="P28" s="101"/>
      <c r="Q28" s="101"/>
      <c r="R28" s="101"/>
      <c r="S28" s="101"/>
      <c r="T28" s="101"/>
      <c r="U28" s="101"/>
      <c r="V28" s="101"/>
      <c r="W28" s="101"/>
      <c r="Z28" s="244"/>
    </row>
    <row r="29" spans="1:26" ht="14.5" x14ac:dyDescent="0.35">
      <c r="A29" s="244"/>
      <c r="B29" s="248" t="s">
        <v>203</v>
      </c>
      <c r="C29" s="249"/>
      <c r="D29" s="249"/>
      <c r="E29" s="249"/>
      <c r="F29" s="249"/>
      <c r="G29" s="249"/>
      <c r="H29" s="249"/>
      <c r="I29" s="249"/>
      <c r="J29" s="249"/>
      <c r="K29" s="249"/>
      <c r="L29" s="249"/>
      <c r="M29" s="249"/>
      <c r="N29" s="115" t="s">
        <v>101</v>
      </c>
      <c r="O29" s="101"/>
      <c r="P29" s="101"/>
      <c r="Q29" s="101"/>
      <c r="R29" s="101"/>
      <c r="S29" s="101"/>
      <c r="T29" s="101"/>
      <c r="U29" s="101"/>
      <c r="V29" s="101"/>
      <c r="W29" s="101"/>
      <c r="Z29" s="244"/>
    </row>
    <row r="30" spans="1:26" ht="14.5" x14ac:dyDescent="0.35">
      <c r="A30" s="244"/>
      <c r="B30" s="248"/>
      <c r="C30" s="342" t="s">
        <v>240</v>
      </c>
      <c r="D30" s="343"/>
      <c r="E30" s="343"/>
      <c r="F30" s="343"/>
      <c r="G30" s="343"/>
      <c r="H30" s="343"/>
      <c r="I30" s="343"/>
      <c r="J30" s="344"/>
      <c r="K30" s="344"/>
      <c r="L30" s="344"/>
      <c r="M30" s="344"/>
      <c r="O30" s="108" t="s">
        <v>127</v>
      </c>
      <c r="P30" s="101"/>
      <c r="Q30" s="101"/>
      <c r="R30" s="101"/>
      <c r="S30" s="101"/>
      <c r="T30" s="101"/>
      <c r="U30" s="101"/>
      <c r="V30" s="101"/>
      <c r="W30" s="101"/>
      <c r="Z30" s="244"/>
    </row>
    <row r="31" spans="1:26" ht="14.5" x14ac:dyDescent="0.35">
      <c r="A31" s="244"/>
      <c r="B31" s="248"/>
      <c r="C31" s="249"/>
      <c r="D31" s="249"/>
      <c r="E31" s="249"/>
      <c r="F31" s="249"/>
      <c r="G31" s="249"/>
      <c r="H31" s="249"/>
      <c r="I31" s="249"/>
      <c r="J31" s="249"/>
      <c r="K31" s="249"/>
      <c r="L31" s="249"/>
      <c r="M31" s="249"/>
      <c r="N31" s="103"/>
      <c r="P31" s="108"/>
      <c r="Q31" s="108"/>
      <c r="R31" s="108"/>
      <c r="S31" s="108"/>
      <c r="T31" s="108"/>
      <c r="U31" s="108"/>
      <c r="V31" s="108"/>
      <c r="W31" s="108"/>
      <c r="X31" s="109"/>
      <c r="Y31" s="109"/>
      <c r="Z31" s="244"/>
    </row>
    <row r="32" spans="1:26" ht="14.5" x14ac:dyDescent="0.35">
      <c r="A32" s="244"/>
      <c r="B32" s="248" t="s">
        <v>205</v>
      </c>
      <c r="C32" s="249"/>
      <c r="D32" s="249"/>
      <c r="E32" s="249"/>
      <c r="F32" s="249"/>
      <c r="G32" s="249"/>
      <c r="H32" s="249"/>
      <c r="I32" s="249"/>
      <c r="J32" s="249"/>
      <c r="K32" s="249"/>
      <c r="L32" s="249"/>
      <c r="M32" s="249"/>
      <c r="N32" s="233" t="s">
        <v>215</v>
      </c>
      <c r="O32" s="101"/>
      <c r="P32" s="101"/>
      <c r="Q32" s="101"/>
      <c r="R32" s="101"/>
      <c r="S32" s="101"/>
      <c r="T32" s="101"/>
      <c r="U32" s="101"/>
      <c r="V32" s="101"/>
      <c r="W32" s="101"/>
      <c r="Z32" s="244"/>
    </row>
    <row r="33" spans="1:26" ht="14.5" x14ac:dyDescent="0.35">
      <c r="A33" s="244"/>
      <c r="B33" s="248"/>
      <c r="C33" s="342" t="s">
        <v>232</v>
      </c>
      <c r="D33" s="347"/>
      <c r="E33" s="347"/>
      <c r="F33" s="347"/>
      <c r="G33" s="347"/>
      <c r="H33" s="347"/>
      <c r="I33" s="347"/>
      <c r="J33" s="348"/>
      <c r="K33" s="348"/>
      <c r="L33" s="249"/>
      <c r="M33" s="249"/>
      <c r="O33" s="110" t="s">
        <v>216</v>
      </c>
      <c r="P33" s="101"/>
      <c r="Q33" s="101"/>
      <c r="R33" s="101"/>
      <c r="S33" s="101"/>
      <c r="T33" s="101"/>
      <c r="U33" s="101"/>
      <c r="V33" s="101"/>
      <c r="W33" s="101"/>
      <c r="Z33" s="244"/>
    </row>
    <row r="34" spans="1:26" ht="14.5" x14ac:dyDescent="0.35">
      <c r="A34" s="244"/>
      <c r="B34" s="248"/>
      <c r="C34" s="249"/>
      <c r="D34" s="249"/>
      <c r="E34" s="249"/>
      <c r="F34" s="249"/>
      <c r="G34" s="249"/>
      <c r="H34" s="249"/>
      <c r="I34" s="249"/>
      <c r="J34" s="249"/>
      <c r="K34" s="249"/>
      <c r="L34" s="249"/>
      <c r="M34" s="249"/>
      <c r="O34" s="108" t="s">
        <v>190</v>
      </c>
      <c r="P34" s="108"/>
      <c r="Q34" s="108"/>
      <c r="R34" s="108"/>
      <c r="S34" s="108"/>
      <c r="T34" s="108"/>
      <c r="U34" s="108"/>
      <c r="V34" s="108"/>
      <c r="W34" s="108"/>
      <c r="X34" s="109"/>
      <c r="Y34" s="109"/>
      <c r="Z34" s="244"/>
    </row>
    <row r="35" spans="1:26" ht="14.5" x14ac:dyDescent="0.35">
      <c r="A35" s="244"/>
      <c r="B35" s="248" t="s">
        <v>243</v>
      </c>
      <c r="C35" s="249"/>
      <c r="D35" s="249"/>
      <c r="E35" s="249"/>
      <c r="F35" s="249"/>
      <c r="G35" s="249"/>
      <c r="H35" s="249"/>
      <c r="I35" s="249"/>
      <c r="J35" s="249"/>
      <c r="K35" s="249"/>
      <c r="L35" s="249"/>
      <c r="M35" s="249"/>
      <c r="O35" s="111" t="s">
        <v>192</v>
      </c>
      <c r="P35" s="101"/>
      <c r="Q35" s="101"/>
      <c r="R35" s="101"/>
      <c r="S35" s="101"/>
      <c r="T35" s="101"/>
      <c r="U35" s="101"/>
      <c r="V35" s="101"/>
      <c r="W35" s="101"/>
      <c r="Z35" s="244"/>
    </row>
    <row r="36" spans="1:26" ht="14.5" x14ac:dyDescent="0.35">
      <c r="A36" s="244"/>
      <c r="B36" s="248"/>
      <c r="C36" s="342" t="s">
        <v>242</v>
      </c>
      <c r="D36" s="343"/>
      <c r="E36" s="343"/>
      <c r="F36" s="343"/>
      <c r="G36" s="343"/>
      <c r="H36" s="343"/>
      <c r="I36" s="343"/>
      <c r="J36" s="344"/>
      <c r="K36" s="344"/>
      <c r="L36" s="334"/>
      <c r="M36" s="249"/>
      <c r="O36" s="110" t="s">
        <v>191</v>
      </c>
      <c r="P36" s="101"/>
      <c r="Q36" s="101"/>
      <c r="R36" s="101"/>
      <c r="S36" s="101"/>
      <c r="T36" s="101"/>
      <c r="U36" s="101"/>
      <c r="V36" s="101"/>
      <c r="W36" s="101"/>
      <c r="Z36" s="244"/>
    </row>
    <row r="37" spans="1:26" ht="14.5" x14ac:dyDescent="0.35">
      <c r="A37" s="244"/>
      <c r="B37" s="248"/>
      <c r="C37" s="249"/>
      <c r="D37" s="249"/>
      <c r="E37" s="249"/>
      <c r="F37" s="249"/>
      <c r="G37" s="249"/>
      <c r="H37" s="249"/>
      <c r="I37" s="249"/>
      <c r="J37" s="249"/>
      <c r="K37" s="249"/>
      <c r="L37" s="249"/>
      <c r="M37" s="249"/>
      <c r="Z37" s="244"/>
    </row>
    <row r="38" spans="1:26" ht="14.5" x14ac:dyDescent="0.35">
      <c r="A38" s="244"/>
      <c r="B38" s="248" t="s">
        <v>204</v>
      </c>
      <c r="C38" s="249"/>
      <c r="D38" s="249"/>
      <c r="E38" s="249"/>
      <c r="F38" s="249"/>
      <c r="G38" s="249"/>
      <c r="H38" s="249"/>
      <c r="I38" s="249"/>
      <c r="J38" s="249"/>
      <c r="K38" s="249"/>
      <c r="L38" s="249"/>
      <c r="M38" s="249"/>
      <c r="N38" s="233" t="s">
        <v>228</v>
      </c>
      <c r="O38" s="101"/>
      <c r="P38" s="101"/>
      <c r="Q38" s="101"/>
      <c r="R38" s="101"/>
      <c r="S38" s="101"/>
      <c r="T38" s="101"/>
      <c r="U38" s="101"/>
      <c r="V38" s="101"/>
      <c r="W38" s="101"/>
      <c r="Z38" s="244"/>
    </row>
    <row r="39" spans="1:26" ht="14.5" x14ac:dyDescent="0.35">
      <c r="A39" s="244"/>
      <c r="B39" s="248"/>
      <c r="C39" s="342" t="s">
        <v>241</v>
      </c>
      <c r="D39" s="342"/>
      <c r="E39" s="342"/>
      <c r="F39" s="342"/>
      <c r="G39" s="342"/>
      <c r="H39" s="342"/>
      <c r="I39" s="344"/>
      <c r="J39" s="344"/>
      <c r="K39" s="344"/>
      <c r="L39" s="249"/>
      <c r="M39" s="249"/>
      <c r="O39" s="101" t="s">
        <v>198</v>
      </c>
      <c r="P39" s="101"/>
      <c r="Q39" s="101"/>
      <c r="R39" s="101"/>
      <c r="S39" s="101"/>
      <c r="T39" s="101"/>
      <c r="U39" s="101"/>
      <c r="V39" s="101"/>
      <c r="W39" s="101"/>
      <c r="Z39" s="244"/>
    </row>
    <row r="40" spans="1:26" ht="14.5" x14ac:dyDescent="0.35">
      <c r="A40" s="244"/>
      <c r="B40" s="248"/>
      <c r="C40" s="249"/>
      <c r="D40" s="249"/>
      <c r="E40" s="249"/>
      <c r="F40" s="249"/>
      <c r="G40" s="249"/>
      <c r="H40" s="249"/>
      <c r="I40" s="249"/>
      <c r="J40" s="249"/>
      <c r="K40" s="249"/>
      <c r="L40" s="249"/>
      <c r="M40" s="249"/>
      <c r="N40" s="110"/>
      <c r="O40" s="101" t="s">
        <v>199</v>
      </c>
      <c r="P40" s="101"/>
      <c r="Q40" s="101"/>
      <c r="R40" s="101"/>
      <c r="S40" s="101"/>
      <c r="T40" s="101"/>
      <c r="U40" s="101"/>
      <c r="V40" s="101"/>
      <c r="W40" s="101"/>
      <c r="Z40" s="244"/>
    </row>
    <row r="41" spans="1:26" ht="14.5" x14ac:dyDescent="0.35">
      <c r="A41" s="244"/>
      <c r="B41" s="248"/>
      <c r="C41" s="249"/>
      <c r="D41" s="249"/>
      <c r="E41" s="249"/>
      <c r="F41" s="249"/>
      <c r="G41" s="249"/>
      <c r="H41" s="249"/>
      <c r="I41" s="249"/>
      <c r="J41" s="249"/>
      <c r="K41" s="249"/>
      <c r="L41" s="249"/>
      <c r="M41" s="249"/>
      <c r="N41" s="110"/>
      <c r="O41" s="101"/>
      <c r="P41" s="101"/>
      <c r="Q41" s="101"/>
      <c r="R41" s="101"/>
      <c r="S41" s="101"/>
      <c r="T41" s="101"/>
      <c r="U41" s="101"/>
      <c r="V41" s="101"/>
      <c r="W41" s="101"/>
      <c r="Z41" s="244"/>
    </row>
    <row r="42" spans="1:26" ht="14.5" x14ac:dyDescent="0.35">
      <c r="A42" s="244"/>
      <c r="B42" s="248"/>
      <c r="C42" s="249"/>
      <c r="D42" s="249"/>
      <c r="E42" s="249"/>
      <c r="F42" s="249"/>
      <c r="G42" s="249"/>
      <c r="H42" s="249"/>
      <c r="I42" s="249"/>
      <c r="J42" s="249"/>
      <c r="K42" s="249"/>
      <c r="L42" s="249"/>
      <c r="M42" s="249"/>
      <c r="N42" s="110" t="s">
        <v>231</v>
      </c>
      <c r="P42" s="101"/>
      <c r="Q42" s="101"/>
      <c r="R42" s="101"/>
      <c r="S42" s="101"/>
      <c r="T42" s="101"/>
      <c r="U42" s="101"/>
      <c r="V42" s="101"/>
      <c r="W42" s="101"/>
      <c r="Z42" s="244"/>
    </row>
    <row r="43" spans="1:26" ht="14.5" x14ac:dyDescent="0.35">
      <c r="A43" s="244"/>
      <c r="B43" s="248"/>
      <c r="C43" s="249"/>
      <c r="D43" s="249"/>
      <c r="E43" s="249"/>
      <c r="F43" s="249"/>
      <c r="G43" s="249"/>
      <c r="H43" s="249"/>
      <c r="I43" s="249"/>
      <c r="J43" s="249"/>
      <c r="K43" s="249"/>
      <c r="L43" s="249"/>
      <c r="M43" s="249"/>
      <c r="O43" s="101" t="s">
        <v>229</v>
      </c>
      <c r="P43" s="101"/>
      <c r="Q43" s="101"/>
      <c r="R43" s="101"/>
      <c r="S43" s="101"/>
      <c r="T43" s="101"/>
      <c r="U43" s="101"/>
      <c r="V43" s="101"/>
      <c r="W43" s="101"/>
      <c r="Z43" s="244"/>
    </row>
    <row r="44" spans="1:26" ht="14.5" x14ac:dyDescent="0.35">
      <c r="A44" s="244"/>
      <c r="B44" s="248"/>
      <c r="C44" s="250"/>
      <c r="D44" s="250"/>
      <c r="E44" s="250"/>
      <c r="F44" s="250"/>
      <c r="G44" s="250"/>
      <c r="H44" s="250"/>
      <c r="I44" s="250"/>
      <c r="J44" s="250"/>
      <c r="K44" s="250"/>
      <c r="L44" s="250"/>
      <c r="M44" s="250"/>
      <c r="N44" s="110"/>
      <c r="O44" s="101" t="s">
        <v>230</v>
      </c>
      <c r="P44" s="101"/>
      <c r="Q44" s="101"/>
      <c r="R44" s="101"/>
      <c r="S44" s="101"/>
      <c r="T44" s="101"/>
      <c r="U44" s="101"/>
      <c r="V44" s="101"/>
      <c r="W44" s="101"/>
      <c r="Z44" s="244"/>
    </row>
    <row r="45" spans="1:26" ht="5.25" customHeight="1" x14ac:dyDescent="0.35">
      <c r="A45" s="244"/>
      <c r="B45" s="248"/>
      <c r="C45" s="250"/>
      <c r="D45" s="250"/>
      <c r="E45" s="250"/>
      <c r="F45" s="250"/>
      <c r="G45" s="250"/>
      <c r="H45" s="250"/>
      <c r="I45" s="250"/>
      <c r="J45" s="250"/>
      <c r="K45" s="250"/>
      <c r="L45" s="250"/>
      <c r="M45" s="250"/>
      <c r="N45" s="110"/>
      <c r="O45" s="101"/>
      <c r="P45" s="101"/>
      <c r="Q45" s="101"/>
      <c r="R45" s="101"/>
      <c r="S45" s="101"/>
      <c r="T45" s="101"/>
      <c r="U45" s="101"/>
      <c r="V45" s="101"/>
      <c r="W45" s="101"/>
      <c r="Z45" s="244"/>
    </row>
    <row r="46" spans="1:26" ht="5.25" customHeight="1" x14ac:dyDescent="0.35">
      <c r="A46" s="244"/>
      <c r="N46" s="249"/>
      <c r="O46" s="249"/>
      <c r="P46" s="249"/>
      <c r="Q46" s="249"/>
      <c r="R46" s="249"/>
      <c r="S46" s="249"/>
      <c r="T46" s="249"/>
      <c r="U46" s="249"/>
      <c r="V46" s="249"/>
      <c r="W46" s="249"/>
      <c r="X46" s="250"/>
      <c r="Y46" s="250"/>
      <c r="Z46" s="244"/>
    </row>
    <row r="47" spans="1:26" ht="14.5" x14ac:dyDescent="0.35">
      <c r="A47" s="244"/>
      <c r="B47" s="112" t="s">
        <v>133</v>
      </c>
      <c r="N47" s="259" t="s">
        <v>132</v>
      </c>
      <c r="O47" s="249"/>
      <c r="P47" s="249"/>
      <c r="Q47" s="249"/>
      <c r="R47" s="249"/>
      <c r="S47" s="249"/>
      <c r="T47" s="249"/>
      <c r="U47" s="249"/>
      <c r="V47" s="249"/>
      <c r="W47" s="249"/>
      <c r="X47" s="250"/>
      <c r="Y47" s="250"/>
      <c r="Z47" s="244"/>
    </row>
    <row r="48" spans="1:26" ht="14.5" x14ac:dyDescent="0.35">
      <c r="A48" s="244"/>
      <c r="B48" s="101" t="s">
        <v>206</v>
      </c>
      <c r="C48" s="101"/>
      <c r="D48" s="101"/>
      <c r="E48" s="101"/>
      <c r="F48" s="101"/>
      <c r="N48" s="252" t="s">
        <v>90</v>
      </c>
      <c r="O48" s="249"/>
      <c r="P48" s="249"/>
      <c r="Q48" s="249"/>
      <c r="R48" s="249"/>
      <c r="S48" s="249"/>
      <c r="T48" s="249"/>
      <c r="U48" s="249"/>
      <c r="V48" s="249"/>
      <c r="W48" s="249"/>
      <c r="X48" s="250"/>
      <c r="Y48" s="250"/>
      <c r="Z48" s="244"/>
    </row>
    <row r="49" spans="1:26" ht="14.5" x14ac:dyDescent="0.35">
      <c r="A49" s="244"/>
      <c r="B49" s="101" t="s">
        <v>201</v>
      </c>
      <c r="C49" s="101"/>
      <c r="D49" s="101"/>
      <c r="E49" s="101"/>
      <c r="F49" s="101"/>
      <c r="N49" s="260" t="s">
        <v>91</v>
      </c>
      <c r="O49" s="249"/>
      <c r="P49" s="249"/>
      <c r="Q49" s="249"/>
      <c r="R49" s="249"/>
      <c r="S49" s="249"/>
      <c r="T49" s="249"/>
      <c r="U49" s="249"/>
      <c r="V49" s="249"/>
      <c r="W49" s="249"/>
      <c r="X49" s="250"/>
      <c r="Y49" s="250"/>
      <c r="Z49" s="244"/>
    </row>
    <row r="50" spans="1:26" ht="14.5" x14ac:dyDescent="0.35">
      <c r="A50" s="244"/>
      <c r="B50" s="101"/>
      <c r="C50" s="101"/>
      <c r="D50" s="101"/>
      <c r="E50" s="101"/>
      <c r="F50" s="101"/>
      <c r="N50" s="249"/>
      <c r="O50" s="248" t="s">
        <v>193</v>
      </c>
      <c r="P50" s="249"/>
      <c r="Q50" s="249"/>
      <c r="R50" s="249"/>
      <c r="S50" s="249"/>
      <c r="T50" s="249"/>
      <c r="U50" s="249"/>
      <c r="V50" s="249"/>
      <c r="W50" s="249"/>
      <c r="X50" s="250"/>
      <c r="Y50" s="250"/>
      <c r="Z50" s="244"/>
    </row>
    <row r="51" spans="1:26" ht="14.5" x14ac:dyDescent="0.35">
      <c r="A51" s="244"/>
      <c r="B51" s="345" t="s">
        <v>202</v>
      </c>
      <c r="C51" s="346"/>
      <c r="D51" s="346"/>
      <c r="E51" s="241"/>
      <c r="F51" s="101"/>
      <c r="N51" s="249"/>
      <c r="O51" s="248" t="s">
        <v>194</v>
      </c>
      <c r="P51" s="249"/>
      <c r="Q51" s="249"/>
      <c r="R51" s="249"/>
      <c r="S51" s="249"/>
      <c r="T51" s="249"/>
      <c r="U51" s="249"/>
      <c r="V51" s="249"/>
      <c r="W51" s="249"/>
      <c r="X51" s="250"/>
      <c r="Y51" s="250"/>
      <c r="Z51" s="244"/>
    </row>
    <row r="52" spans="1:26" ht="14.5" x14ac:dyDescent="0.35">
      <c r="A52" s="244"/>
      <c r="B52" s="101"/>
      <c r="C52" s="101"/>
      <c r="D52" s="101"/>
      <c r="E52" s="101"/>
      <c r="F52" s="101"/>
      <c r="N52" s="249"/>
      <c r="O52" s="248" t="s">
        <v>195</v>
      </c>
      <c r="P52" s="249"/>
      <c r="Q52" s="249"/>
      <c r="R52" s="249"/>
      <c r="S52" s="249"/>
      <c r="T52" s="249"/>
      <c r="U52" s="249"/>
      <c r="V52" s="249"/>
      <c r="W52" s="249"/>
      <c r="X52" s="250"/>
      <c r="Y52" s="250"/>
      <c r="Z52" s="244"/>
    </row>
    <row r="53" spans="1:26" ht="15.5" x14ac:dyDescent="0.35">
      <c r="A53" s="244"/>
      <c r="B53" s="101"/>
      <c r="C53" s="240"/>
      <c r="D53" s="330"/>
      <c r="E53" s="332"/>
      <c r="F53" s="332"/>
      <c r="G53" s="332"/>
      <c r="N53" s="249"/>
      <c r="O53" s="248" t="s">
        <v>196</v>
      </c>
      <c r="P53" s="249"/>
      <c r="Q53" s="249"/>
      <c r="R53" s="249"/>
      <c r="S53" s="249"/>
      <c r="T53" s="249"/>
      <c r="U53" s="249"/>
      <c r="V53" s="249"/>
      <c r="W53" s="249"/>
      <c r="X53" s="250"/>
      <c r="Y53" s="250"/>
      <c r="Z53" s="244"/>
    </row>
    <row r="54" spans="1:26" ht="14.5" x14ac:dyDescent="0.35">
      <c r="A54" s="244"/>
      <c r="B54" s="101"/>
      <c r="C54" s="101"/>
      <c r="D54" s="345"/>
      <c r="E54" s="346"/>
      <c r="F54" s="346"/>
      <c r="G54" s="346"/>
      <c r="N54" s="249"/>
      <c r="O54" s="248" t="s">
        <v>221</v>
      </c>
      <c r="P54" s="249"/>
      <c r="Q54" s="249"/>
      <c r="R54" s="249"/>
      <c r="S54" s="249"/>
      <c r="T54" s="249"/>
      <c r="U54" s="249"/>
      <c r="V54" s="249"/>
      <c r="W54" s="249"/>
      <c r="X54" s="250"/>
      <c r="Y54" s="250"/>
      <c r="Z54" s="244"/>
    </row>
    <row r="55" spans="1:26" ht="14.5" x14ac:dyDescent="0.35">
      <c r="A55" s="244"/>
      <c r="B55" s="101"/>
      <c r="C55" s="101"/>
      <c r="D55" s="345"/>
      <c r="E55" s="346"/>
      <c r="F55" s="346"/>
      <c r="N55" s="249"/>
      <c r="O55" s="249" t="s">
        <v>222</v>
      </c>
      <c r="P55" s="249"/>
      <c r="Q55" s="249"/>
      <c r="R55" s="249"/>
      <c r="S55" s="249"/>
      <c r="T55" s="249"/>
      <c r="U55" s="249"/>
      <c r="V55" s="249"/>
      <c r="W55" s="249"/>
      <c r="X55" s="250"/>
      <c r="Y55" s="250"/>
      <c r="Z55" s="244"/>
    </row>
    <row r="56" spans="1:26" ht="14.5" x14ac:dyDescent="0.35">
      <c r="A56" s="244"/>
      <c r="B56" s="101"/>
      <c r="C56" s="101"/>
      <c r="D56" s="345"/>
      <c r="E56" s="346"/>
      <c r="F56" s="346"/>
      <c r="G56" s="242"/>
      <c r="N56" s="324" t="s">
        <v>213</v>
      </c>
      <c r="O56" s="249"/>
      <c r="P56" s="249"/>
      <c r="Q56" s="249"/>
      <c r="R56" s="249"/>
      <c r="S56" s="249"/>
      <c r="T56" s="249"/>
      <c r="U56" s="249"/>
      <c r="V56" s="249"/>
      <c r="W56" s="249"/>
      <c r="X56" s="250"/>
      <c r="Y56" s="250"/>
      <c r="Z56" s="244"/>
    </row>
    <row r="57" spans="1:26" ht="7.5" customHeight="1" x14ac:dyDescent="0.3">
      <c r="A57" s="244"/>
      <c r="N57" s="250"/>
      <c r="O57" s="250"/>
      <c r="P57" s="250"/>
      <c r="Q57" s="250"/>
      <c r="R57" s="250"/>
      <c r="S57" s="250"/>
      <c r="T57" s="250"/>
      <c r="U57" s="250"/>
      <c r="V57" s="250"/>
      <c r="W57" s="250"/>
      <c r="X57" s="250"/>
      <c r="Y57" s="250"/>
      <c r="Z57" s="244"/>
    </row>
    <row r="58" spans="1:26" ht="12.75" customHeight="1" x14ac:dyDescent="0.3">
      <c r="A58" s="244"/>
      <c r="B58" s="329" t="s">
        <v>236</v>
      </c>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row>
    <row r="59" spans="1:26" x14ac:dyDescent="0.3">
      <c r="A59" s="102"/>
    </row>
    <row r="60" spans="1:26" x14ac:dyDescent="0.3">
      <c r="A60" s="102"/>
    </row>
    <row r="61" spans="1:26" x14ac:dyDescent="0.3">
      <c r="A61" s="102"/>
    </row>
    <row r="62" spans="1:26" x14ac:dyDescent="0.3">
      <c r="A62" s="102"/>
    </row>
    <row r="63" spans="1:26" x14ac:dyDescent="0.3">
      <c r="A63" s="102"/>
    </row>
    <row r="64" spans="1:26" x14ac:dyDescent="0.3">
      <c r="A64" s="102"/>
    </row>
    <row r="65" spans="1:1" x14ac:dyDescent="0.3">
      <c r="A65" s="102"/>
    </row>
    <row r="66" spans="1:1" x14ac:dyDescent="0.3">
      <c r="A66" s="102"/>
    </row>
    <row r="67" spans="1:1" x14ac:dyDescent="0.3">
      <c r="A67" s="102"/>
    </row>
    <row r="68" spans="1:1" x14ac:dyDescent="0.3">
      <c r="A68" s="102"/>
    </row>
    <row r="69" spans="1:1" x14ac:dyDescent="0.3">
      <c r="A69" s="102"/>
    </row>
    <row r="70" spans="1:1" x14ac:dyDescent="0.3">
      <c r="A70" s="102"/>
    </row>
    <row r="71" spans="1:1" x14ac:dyDescent="0.3">
      <c r="A71" s="102"/>
    </row>
    <row r="72" spans="1:1" x14ac:dyDescent="0.3">
      <c r="A72" s="102"/>
    </row>
    <row r="73" spans="1:1" x14ac:dyDescent="0.3">
      <c r="A73" s="102"/>
    </row>
    <row r="74" spans="1:1" x14ac:dyDescent="0.3">
      <c r="A74" s="102"/>
    </row>
    <row r="75" spans="1:1" x14ac:dyDescent="0.3">
      <c r="A75" s="102"/>
    </row>
    <row r="76" spans="1:1" x14ac:dyDescent="0.3">
      <c r="A76" s="102"/>
    </row>
    <row r="77" spans="1:1" x14ac:dyDescent="0.3">
      <c r="A77" s="102"/>
    </row>
    <row r="78" spans="1:1" x14ac:dyDescent="0.3">
      <c r="A78" s="102"/>
    </row>
    <row r="79" spans="1:1" x14ac:dyDescent="0.3">
      <c r="A79" s="102"/>
    </row>
    <row r="80" spans="1:1" x14ac:dyDescent="0.3">
      <c r="A80" s="102"/>
    </row>
    <row r="81" spans="1:1" x14ac:dyDescent="0.3">
      <c r="A81" s="102"/>
    </row>
    <row r="82" spans="1:1" x14ac:dyDescent="0.3">
      <c r="A82" s="102"/>
    </row>
    <row r="83" spans="1:1" x14ac:dyDescent="0.3">
      <c r="A83" s="102"/>
    </row>
    <row r="84" spans="1:1" x14ac:dyDescent="0.3">
      <c r="A84" s="102"/>
    </row>
    <row r="85" spans="1:1" x14ac:dyDescent="0.3">
      <c r="A85" s="102"/>
    </row>
    <row r="86" spans="1:1" x14ac:dyDescent="0.3">
      <c r="A86" s="102"/>
    </row>
    <row r="87" spans="1:1" x14ac:dyDescent="0.3">
      <c r="A87" s="102"/>
    </row>
    <row r="88" spans="1:1" x14ac:dyDescent="0.3">
      <c r="A88" s="102"/>
    </row>
    <row r="89" spans="1:1" x14ac:dyDescent="0.3">
      <c r="A89" s="102"/>
    </row>
    <row r="90" spans="1:1" x14ac:dyDescent="0.3">
      <c r="A90" s="102"/>
    </row>
    <row r="91" spans="1:1" x14ac:dyDescent="0.3">
      <c r="A91" s="102"/>
    </row>
    <row r="92" spans="1:1" x14ac:dyDescent="0.3">
      <c r="A92" s="102"/>
    </row>
    <row r="93" spans="1:1" x14ac:dyDescent="0.3">
      <c r="A93" s="102"/>
    </row>
    <row r="94" spans="1:1" x14ac:dyDescent="0.3">
      <c r="A94" s="102"/>
    </row>
    <row r="95" spans="1:1" x14ac:dyDescent="0.3">
      <c r="A95" s="102"/>
    </row>
    <row r="96" spans="1:1" x14ac:dyDescent="0.3">
      <c r="A96" s="102"/>
    </row>
    <row r="97" spans="1:1" x14ac:dyDescent="0.3">
      <c r="A97" s="102"/>
    </row>
    <row r="98" spans="1:1" x14ac:dyDescent="0.3">
      <c r="A98" s="102"/>
    </row>
    <row r="99" spans="1:1" x14ac:dyDescent="0.3">
      <c r="A99" s="102"/>
    </row>
    <row r="100" spans="1:1" x14ac:dyDescent="0.3">
      <c r="A100" s="102"/>
    </row>
    <row r="101" spans="1:1" x14ac:dyDescent="0.3">
      <c r="A101" s="102"/>
    </row>
    <row r="102" spans="1:1" x14ac:dyDescent="0.3">
      <c r="A102" s="102"/>
    </row>
    <row r="103" spans="1:1" x14ac:dyDescent="0.3">
      <c r="A103" s="102"/>
    </row>
    <row r="104" spans="1:1" x14ac:dyDescent="0.3">
      <c r="A104" s="102"/>
    </row>
    <row r="105" spans="1:1" x14ac:dyDescent="0.3">
      <c r="A105" s="102"/>
    </row>
    <row r="106" spans="1:1" x14ac:dyDescent="0.3">
      <c r="A106" s="102"/>
    </row>
    <row r="107" spans="1:1" x14ac:dyDescent="0.3">
      <c r="A107" s="102"/>
    </row>
    <row r="108" spans="1:1" x14ac:dyDescent="0.3">
      <c r="A108" s="102"/>
    </row>
    <row r="109" spans="1:1" x14ac:dyDescent="0.3">
      <c r="A109" s="102"/>
    </row>
    <row r="110" spans="1:1" x14ac:dyDescent="0.3">
      <c r="A110" s="102"/>
    </row>
    <row r="111" spans="1:1" x14ac:dyDescent="0.3">
      <c r="A111" s="102"/>
    </row>
    <row r="112" spans="1:1" x14ac:dyDescent="0.3">
      <c r="A112" s="102"/>
    </row>
    <row r="113" spans="1:1" x14ac:dyDescent="0.3">
      <c r="A113" s="102"/>
    </row>
    <row r="114" spans="1:1" x14ac:dyDescent="0.3">
      <c r="A114" s="102"/>
    </row>
    <row r="115" spans="1:1" x14ac:dyDescent="0.3">
      <c r="A115" s="102"/>
    </row>
    <row r="116" spans="1:1" x14ac:dyDescent="0.3">
      <c r="A116" s="102"/>
    </row>
    <row r="117" spans="1:1" x14ac:dyDescent="0.3">
      <c r="A117" s="102"/>
    </row>
    <row r="118" spans="1:1" x14ac:dyDescent="0.3">
      <c r="A118" s="102"/>
    </row>
    <row r="119" spans="1:1" x14ac:dyDescent="0.3">
      <c r="A119" s="102"/>
    </row>
    <row r="120" spans="1:1" x14ac:dyDescent="0.3">
      <c r="A120" s="102"/>
    </row>
    <row r="121" spans="1:1" x14ac:dyDescent="0.3">
      <c r="A121" s="102"/>
    </row>
    <row r="122" spans="1:1" x14ac:dyDescent="0.3">
      <c r="A122" s="102"/>
    </row>
    <row r="123" spans="1:1" x14ac:dyDescent="0.3">
      <c r="A123" s="102"/>
    </row>
    <row r="124" spans="1:1" x14ac:dyDescent="0.3">
      <c r="A124" s="102"/>
    </row>
    <row r="125" spans="1:1" x14ac:dyDescent="0.3">
      <c r="A125" s="102"/>
    </row>
    <row r="126" spans="1:1" x14ac:dyDescent="0.3">
      <c r="A126" s="102"/>
    </row>
    <row r="127" spans="1:1" x14ac:dyDescent="0.3">
      <c r="A127" s="102"/>
    </row>
    <row r="128" spans="1:1" x14ac:dyDescent="0.3">
      <c r="A128" s="102"/>
    </row>
    <row r="129" spans="1:1" x14ac:dyDescent="0.3">
      <c r="A129" s="102"/>
    </row>
    <row r="130" spans="1:1" x14ac:dyDescent="0.3">
      <c r="A130" s="102"/>
    </row>
    <row r="131" spans="1:1" x14ac:dyDescent="0.3">
      <c r="A131" s="102"/>
    </row>
    <row r="132" spans="1:1" x14ac:dyDescent="0.3">
      <c r="A132" s="102"/>
    </row>
    <row r="133" spans="1:1" x14ac:dyDescent="0.3">
      <c r="A133" s="102"/>
    </row>
    <row r="134" spans="1:1" x14ac:dyDescent="0.3">
      <c r="A134" s="102"/>
    </row>
    <row r="135" spans="1:1" x14ac:dyDescent="0.3">
      <c r="A135" s="102"/>
    </row>
    <row r="136" spans="1:1" x14ac:dyDescent="0.3">
      <c r="A136" s="102"/>
    </row>
    <row r="137" spans="1:1" x14ac:dyDescent="0.3">
      <c r="A137" s="102"/>
    </row>
    <row r="138" spans="1:1" x14ac:dyDescent="0.3">
      <c r="A138" s="102"/>
    </row>
    <row r="139" spans="1:1" x14ac:dyDescent="0.3">
      <c r="A139" s="102"/>
    </row>
    <row r="140" spans="1:1" x14ac:dyDescent="0.3">
      <c r="A140" s="102"/>
    </row>
    <row r="141" spans="1:1" x14ac:dyDescent="0.3">
      <c r="A141" s="102"/>
    </row>
    <row r="142" spans="1:1" x14ac:dyDescent="0.3">
      <c r="A142" s="102"/>
    </row>
    <row r="143" spans="1:1" x14ac:dyDescent="0.3">
      <c r="A143" s="102"/>
    </row>
    <row r="144" spans="1:1" x14ac:dyDescent="0.3">
      <c r="A144" s="102"/>
    </row>
    <row r="145" spans="1:1" x14ac:dyDescent="0.3">
      <c r="A145" s="102"/>
    </row>
    <row r="146" spans="1:1" x14ac:dyDescent="0.3">
      <c r="A146" s="102"/>
    </row>
    <row r="147" spans="1:1" x14ac:dyDescent="0.3">
      <c r="A147" s="102"/>
    </row>
    <row r="148" spans="1:1" x14ac:dyDescent="0.3">
      <c r="A148" s="102"/>
    </row>
    <row r="149" spans="1:1" x14ac:dyDescent="0.3">
      <c r="A149" s="102"/>
    </row>
    <row r="150" spans="1:1" x14ac:dyDescent="0.3">
      <c r="A150" s="102"/>
    </row>
    <row r="151" spans="1:1" x14ac:dyDescent="0.3">
      <c r="A151" s="102"/>
    </row>
    <row r="152" spans="1:1" x14ac:dyDescent="0.3">
      <c r="A152" s="102"/>
    </row>
    <row r="153" spans="1:1" x14ac:dyDescent="0.3">
      <c r="A153" s="102"/>
    </row>
    <row r="154" spans="1:1" x14ac:dyDescent="0.3">
      <c r="A154" s="102"/>
    </row>
    <row r="155" spans="1:1" x14ac:dyDescent="0.3">
      <c r="A155" s="102"/>
    </row>
    <row r="156" spans="1:1" x14ac:dyDescent="0.3">
      <c r="A156" s="102"/>
    </row>
    <row r="157" spans="1:1" x14ac:dyDescent="0.3">
      <c r="A157" s="102"/>
    </row>
    <row r="158" spans="1:1" x14ac:dyDescent="0.3">
      <c r="A158" s="102"/>
    </row>
    <row r="159" spans="1:1" x14ac:dyDescent="0.3">
      <c r="A159" s="102"/>
    </row>
    <row r="160" spans="1:1" x14ac:dyDescent="0.3">
      <c r="A160" s="102"/>
    </row>
    <row r="161" spans="1:1" x14ac:dyDescent="0.3">
      <c r="A161" s="102"/>
    </row>
    <row r="162" spans="1:1" x14ac:dyDescent="0.3">
      <c r="A162" s="102"/>
    </row>
    <row r="163" spans="1:1" x14ac:dyDescent="0.3">
      <c r="A163" s="102"/>
    </row>
    <row r="164" spans="1:1" x14ac:dyDescent="0.3">
      <c r="A164" s="102"/>
    </row>
    <row r="165" spans="1:1" x14ac:dyDescent="0.3">
      <c r="A165" s="102"/>
    </row>
    <row r="166" spans="1:1" x14ac:dyDescent="0.3">
      <c r="A166" s="102"/>
    </row>
    <row r="167" spans="1:1" x14ac:dyDescent="0.3">
      <c r="A167" s="102"/>
    </row>
    <row r="168" spans="1:1" x14ac:dyDescent="0.3">
      <c r="A168" s="102"/>
    </row>
    <row r="169" spans="1:1" x14ac:dyDescent="0.3">
      <c r="A169" s="102"/>
    </row>
    <row r="170" spans="1:1" x14ac:dyDescent="0.3">
      <c r="A170" s="102"/>
    </row>
    <row r="171" spans="1:1" x14ac:dyDescent="0.3">
      <c r="A171" s="102"/>
    </row>
    <row r="172" spans="1:1" x14ac:dyDescent="0.3">
      <c r="A172" s="102"/>
    </row>
    <row r="173" spans="1:1" x14ac:dyDescent="0.3">
      <c r="A173" s="102"/>
    </row>
    <row r="174" spans="1:1" x14ac:dyDescent="0.3">
      <c r="A174" s="102"/>
    </row>
    <row r="175" spans="1:1" x14ac:dyDescent="0.3">
      <c r="A175" s="102"/>
    </row>
    <row r="176" spans="1:1" x14ac:dyDescent="0.3">
      <c r="A176" s="102"/>
    </row>
    <row r="177" spans="1:1" x14ac:dyDescent="0.3">
      <c r="A177" s="102"/>
    </row>
    <row r="178" spans="1:1" x14ac:dyDescent="0.3">
      <c r="A178" s="102"/>
    </row>
    <row r="179" spans="1:1" x14ac:dyDescent="0.3">
      <c r="A179" s="102"/>
    </row>
    <row r="180" spans="1:1" x14ac:dyDescent="0.3">
      <c r="A180" s="102"/>
    </row>
    <row r="181" spans="1:1" x14ac:dyDescent="0.3">
      <c r="A181" s="102"/>
    </row>
    <row r="182" spans="1:1" x14ac:dyDescent="0.3">
      <c r="A182" s="102"/>
    </row>
    <row r="183" spans="1:1" x14ac:dyDescent="0.3">
      <c r="A183" s="102"/>
    </row>
    <row r="184" spans="1:1" x14ac:dyDescent="0.3">
      <c r="A184" s="102"/>
    </row>
    <row r="185" spans="1:1" x14ac:dyDescent="0.3">
      <c r="A185" s="102"/>
    </row>
    <row r="186" spans="1:1" x14ac:dyDescent="0.3">
      <c r="A186" s="102"/>
    </row>
    <row r="187" spans="1:1" x14ac:dyDescent="0.3">
      <c r="A187" s="102"/>
    </row>
    <row r="188" spans="1:1" x14ac:dyDescent="0.3">
      <c r="A188" s="102"/>
    </row>
    <row r="189" spans="1:1" x14ac:dyDescent="0.3">
      <c r="A189" s="102"/>
    </row>
    <row r="190" spans="1:1" x14ac:dyDescent="0.3">
      <c r="A190" s="102"/>
    </row>
    <row r="191" spans="1:1" x14ac:dyDescent="0.3">
      <c r="A191" s="102"/>
    </row>
    <row r="192" spans="1:1" x14ac:dyDescent="0.3">
      <c r="A192" s="102"/>
    </row>
    <row r="193" spans="1:1" x14ac:dyDescent="0.3">
      <c r="A193" s="102"/>
    </row>
    <row r="194" spans="1:1" x14ac:dyDescent="0.3">
      <c r="A194" s="102"/>
    </row>
    <row r="195" spans="1:1" x14ac:dyDescent="0.3">
      <c r="A195" s="102"/>
    </row>
    <row r="196" spans="1:1" x14ac:dyDescent="0.3">
      <c r="A196" s="102"/>
    </row>
    <row r="197" spans="1:1" x14ac:dyDescent="0.3">
      <c r="A197" s="102"/>
    </row>
    <row r="198" spans="1:1" x14ac:dyDescent="0.3">
      <c r="A198" s="102"/>
    </row>
    <row r="199" spans="1:1" x14ac:dyDescent="0.3">
      <c r="A199" s="102"/>
    </row>
    <row r="200" spans="1:1" x14ac:dyDescent="0.3">
      <c r="A200" s="102"/>
    </row>
    <row r="201" spans="1:1" x14ac:dyDescent="0.3">
      <c r="A201" s="102"/>
    </row>
    <row r="202" spans="1:1" x14ac:dyDescent="0.3">
      <c r="A202" s="102"/>
    </row>
    <row r="203" spans="1:1" x14ac:dyDescent="0.3">
      <c r="A203" s="102"/>
    </row>
    <row r="204" spans="1:1" x14ac:dyDescent="0.3">
      <c r="A204" s="102"/>
    </row>
    <row r="205" spans="1:1" x14ac:dyDescent="0.3">
      <c r="A205" s="102"/>
    </row>
    <row r="206" spans="1:1" x14ac:dyDescent="0.3">
      <c r="A206" s="102"/>
    </row>
    <row r="207" spans="1:1" x14ac:dyDescent="0.3">
      <c r="A207" s="102"/>
    </row>
    <row r="208" spans="1:1" x14ac:dyDescent="0.3">
      <c r="A208" s="102"/>
    </row>
    <row r="209" spans="1:1" x14ac:dyDescent="0.3">
      <c r="A209" s="102"/>
    </row>
    <row r="210" spans="1:1" x14ac:dyDescent="0.3">
      <c r="A210" s="102"/>
    </row>
    <row r="211" spans="1:1" x14ac:dyDescent="0.3">
      <c r="A211" s="102"/>
    </row>
    <row r="212" spans="1:1" x14ac:dyDescent="0.3">
      <c r="A212" s="102"/>
    </row>
    <row r="213" spans="1:1" x14ac:dyDescent="0.3">
      <c r="A213" s="102"/>
    </row>
    <row r="214" spans="1:1" x14ac:dyDescent="0.3">
      <c r="A214" s="102"/>
    </row>
    <row r="215" spans="1:1" x14ac:dyDescent="0.3">
      <c r="A215" s="102"/>
    </row>
    <row r="216" spans="1:1" x14ac:dyDescent="0.3">
      <c r="A216" s="102"/>
    </row>
    <row r="217" spans="1:1" x14ac:dyDescent="0.3">
      <c r="A217" s="102"/>
    </row>
    <row r="218" spans="1:1" x14ac:dyDescent="0.3">
      <c r="A218" s="102"/>
    </row>
    <row r="219" spans="1:1" x14ac:dyDescent="0.3">
      <c r="A219" s="102"/>
    </row>
    <row r="220" spans="1:1" x14ac:dyDescent="0.3">
      <c r="A220" s="102"/>
    </row>
    <row r="221" spans="1:1" x14ac:dyDescent="0.3">
      <c r="A221" s="102"/>
    </row>
    <row r="222" spans="1:1" x14ac:dyDescent="0.3">
      <c r="A222" s="102"/>
    </row>
    <row r="223" spans="1:1" x14ac:dyDescent="0.3">
      <c r="A223" s="102"/>
    </row>
    <row r="224" spans="1:1" x14ac:dyDescent="0.3">
      <c r="A224" s="102"/>
    </row>
    <row r="225" spans="1:1" x14ac:dyDescent="0.3">
      <c r="A225" s="102"/>
    </row>
    <row r="226" spans="1:1" x14ac:dyDescent="0.3">
      <c r="A226" s="102"/>
    </row>
    <row r="227" spans="1:1" x14ac:dyDescent="0.3">
      <c r="A227" s="102"/>
    </row>
    <row r="228" spans="1:1" x14ac:dyDescent="0.3">
      <c r="A228" s="102"/>
    </row>
    <row r="229" spans="1:1" x14ac:dyDescent="0.3">
      <c r="A229" s="102"/>
    </row>
    <row r="230" spans="1:1" x14ac:dyDescent="0.3">
      <c r="A230" s="102"/>
    </row>
    <row r="231" spans="1:1" x14ac:dyDescent="0.3">
      <c r="A231" s="102"/>
    </row>
    <row r="232" spans="1:1" x14ac:dyDescent="0.3">
      <c r="A232" s="102"/>
    </row>
    <row r="233" spans="1:1" x14ac:dyDescent="0.3">
      <c r="A233" s="102"/>
    </row>
    <row r="234" spans="1:1" x14ac:dyDescent="0.3">
      <c r="A234" s="102"/>
    </row>
    <row r="235" spans="1:1" x14ac:dyDescent="0.3">
      <c r="A235" s="102"/>
    </row>
    <row r="236" spans="1:1" x14ac:dyDescent="0.3">
      <c r="A236" s="102"/>
    </row>
    <row r="237" spans="1:1" x14ac:dyDescent="0.3">
      <c r="A237" s="102"/>
    </row>
    <row r="238" spans="1:1" x14ac:dyDescent="0.3">
      <c r="A238" s="102"/>
    </row>
    <row r="239" spans="1:1" x14ac:dyDescent="0.3">
      <c r="A239" s="102"/>
    </row>
    <row r="240" spans="1:1" x14ac:dyDescent="0.3">
      <c r="A240" s="102"/>
    </row>
    <row r="241" spans="1:1" x14ac:dyDescent="0.3">
      <c r="A241" s="102"/>
    </row>
    <row r="242" spans="1:1" x14ac:dyDescent="0.3">
      <c r="A242" s="102"/>
    </row>
    <row r="243" spans="1:1" x14ac:dyDescent="0.3">
      <c r="A243" s="102"/>
    </row>
    <row r="244" spans="1:1" x14ac:dyDescent="0.3">
      <c r="A244" s="102"/>
    </row>
    <row r="245" spans="1:1" x14ac:dyDescent="0.3">
      <c r="A245" s="102"/>
    </row>
    <row r="246" spans="1:1" x14ac:dyDescent="0.3">
      <c r="A246" s="102"/>
    </row>
    <row r="247" spans="1:1" x14ac:dyDescent="0.3">
      <c r="A247" s="102"/>
    </row>
    <row r="248" spans="1:1" x14ac:dyDescent="0.3">
      <c r="A248" s="102"/>
    </row>
    <row r="249" spans="1:1" x14ac:dyDescent="0.3">
      <c r="A249" s="102"/>
    </row>
    <row r="250" spans="1:1" x14ac:dyDescent="0.3">
      <c r="A250" s="102"/>
    </row>
    <row r="251" spans="1:1" x14ac:dyDescent="0.3">
      <c r="A251" s="102"/>
    </row>
    <row r="252" spans="1:1" x14ac:dyDescent="0.3">
      <c r="A252" s="102"/>
    </row>
    <row r="253" spans="1:1" x14ac:dyDescent="0.3">
      <c r="A253" s="102"/>
    </row>
    <row r="254" spans="1:1" x14ac:dyDescent="0.3">
      <c r="A254" s="102"/>
    </row>
    <row r="255" spans="1:1" x14ac:dyDescent="0.3">
      <c r="A255" s="102"/>
    </row>
    <row r="256" spans="1:1" x14ac:dyDescent="0.3">
      <c r="A256" s="102"/>
    </row>
    <row r="257" spans="1:1" x14ac:dyDescent="0.3">
      <c r="A257" s="102"/>
    </row>
    <row r="258" spans="1:1" x14ac:dyDescent="0.3">
      <c r="A258" s="102"/>
    </row>
    <row r="259" spans="1:1" x14ac:dyDescent="0.3">
      <c r="A259" s="102"/>
    </row>
    <row r="260" spans="1:1" x14ac:dyDescent="0.3">
      <c r="A260" s="102"/>
    </row>
    <row r="261" spans="1:1" x14ac:dyDescent="0.3">
      <c r="A261" s="102"/>
    </row>
    <row r="262" spans="1:1" x14ac:dyDescent="0.3">
      <c r="A262" s="102"/>
    </row>
    <row r="263" spans="1:1" x14ac:dyDescent="0.3">
      <c r="A263" s="102"/>
    </row>
    <row r="264" spans="1:1" x14ac:dyDescent="0.3">
      <c r="A264" s="102"/>
    </row>
    <row r="265" spans="1:1" x14ac:dyDescent="0.3">
      <c r="A265" s="102"/>
    </row>
    <row r="266" spans="1:1" x14ac:dyDescent="0.3">
      <c r="A266" s="102"/>
    </row>
    <row r="267" spans="1:1" x14ac:dyDescent="0.3">
      <c r="A267" s="102"/>
    </row>
    <row r="268" spans="1:1" x14ac:dyDescent="0.3">
      <c r="A268" s="102"/>
    </row>
    <row r="269" spans="1:1" x14ac:dyDescent="0.3">
      <c r="A269" s="102"/>
    </row>
    <row r="270" spans="1:1" x14ac:dyDescent="0.3">
      <c r="A270" s="102"/>
    </row>
    <row r="271" spans="1:1" x14ac:dyDescent="0.3">
      <c r="A271" s="102"/>
    </row>
    <row r="272" spans="1:1" x14ac:dyDescent="0.3">
      <c r="A272" s="102"/>
    </row>
    <row r="273" spans="1:1" x14ac:dyDescent="0.3">
      <c r="A273" s="102"/>
    </row>
    <row r="274" spans="1:1" x14ac:dyDescent="0.3">
      <c r="A274" s="102"/>
    </row>
    <row r="275" spans="1:1" x14ac:dyDescent="0.3">
      <c r="A275" s="102"/>
    </row>
    <row r="276" spans="1:1" x14ac:dyDescent="0.3">
      <c r="A276" s="102"/>
    </row>
    <row r="277" spans="1:1" x14ac:dyDescent="0.3">
      <c r="A277" s="102"/>
    </row>
    <row r="278" spans="1:1" x14ac:dyDescent="0.3">
      <c r="A278" s="102"/>
    </row>
    <row r="279" spans="1:1" x14ac:dyDescent="0.3">
      <c r="A279" s="102"/>
    </row>
    <row r="280" spans="1:1" x14ac:dyDescent="0.3">
      <c r="A280" s="102"/>
    </row>
    <row r="281" spans="1:1" x14ac:dyDescent="0.3">
      <c r="A281" s="102"/>
    </row>
    <row r="282" spans="1:1" x14ac:dyDescent="0.3">
      <c r="A282" s="102"/>
    </row>
    <row r="283" spans="1:1" x14ac:dyDescent="0.3">
      <c r="A283" s="102"/>
    </row>
    <row r="284" spans="1:1" x14ac:dyDescent="0.3">
      <c r="A284" s="102"/>
    </row>
    <row r="285" spans="1:1" x14ac:dyDescent="0.3">
      <c r="A285" s="102"/>
    </row>
    <row r="286" spans="1:1" x14ac:dyDescent="0.3">
      <c r="A286" s="102"/>
    </row>
    <row r="287" spans="1:1" x14ac:dyDescent="0.3">
      <c r="A287" s="102"/>
    </row>
    <row r="288" spans="1:1" x14ac:dyDescent="0.3">
      <c r="A288" s="102"/>
    </row>
    <row r="289" spans="1:1" x14ac:dyDescent="0.3">
      <c r="A289" s="102"/>
    </row>
    <row r="290" spans="1:1" x14ac:dyDescent="0.3">
      <c r="A290" s="102"/>
    </row>
    <row r="291" spans="1:1" x14ac:dyDescent="0.3">
      <c r="A291" s="102"/>
    </row>
    <row r="292" spans="1:1" x14ac:dyDescent="0.3">
      <c r="A292" s="102"/>
    </row>
    <row r="293" spans="1:1" x14ac:dyDescent="0.3">
      <c r="A293" s="102"/>
    </row>
    <row r="294" spans="1:1" x14ac:dyDescent="0.3">
      <c r="A294" s="102"/>
    </row>
    <row r="295" spans="1:1" x14ac:dyDescent="0.3">
      <c r="A295" s="102"/>
    </row>
    <row r="296" spans="1:1" x14ac:dyDescent="0.3">
      <c r="A296" s="102"/>
    </row>
    <row r="297" spans="1:1" x14ac:dyDescent="0.3">
      <c r="A297" s="102"/>
    </row>
    <row r="298" spans="1:1" x14ac:dyDescent="0.3">
      <c r="A298" s="102"/>
    </row>
    <row r="299" spans="1:1" x14ac:dyDescent="0.3">
      <c r="A299" s="102"/>
    </row>
    <row r="300" spans="1:1" x14ac:dyDescent="0.3">
      <c r="A300" s="102"/>
    </row>
    <row r="301" spans="1:1" x14ac:dyDescent="0.3">
      <c r="A301" s="102"/>
    </row>
    <row r="302" spans="1:1" x14ac:dyDescent="0.3">
      <c r="A302" s="102"/>
    </row>
    <row r="303" spans="1:1" x14ac:dyDescent="0.3">
      <c r="A303" s="102"/>
    </row>
    <row r="304" spans="1:1" x14ac:dyDescent="0.3">
      <c r="A304" s="102"/>
    </row>
    <row r="305" spans="1:1" x14ac:dyDescent="0.3">
      <c r="A305" s="102"/>
    </row>
    <row r="306" spans="1:1" x14ac:dyDescent="0.3">
      <c r="A306" s="102"/>
    </row>
    <row r="307" spans="1:1" x14ac:dyDescent="0.3">
      <c r="A307" s="102"/>
    </row>
    <row r="308" spans="1:1" x14ac:dyDescent="0.3">
      <c r="A308" s="102"/>
    </row>
    <row r="309" spans="1:1" x14ac:dyDescent="0.3">
      <c r="A309" s="102"/>
    </row>
    <row r="310" spans="1:1" x14ac:dyDescent="0.3">
      <c r="A310" s="102"/>
    </row>
    <row r="311" spans="1:1" x14ac:dyDescent="0.3">
      <c r="A311" s="102"/>
    </row>
    <row r="312" spans="1:1" x14ac:dyDescent="0.3">
      <c r="A312" s="102"/>
    </row>
    <row r="313" spans="1:1" x14ac:dyDescent="0.3">
      <c r="A313" s="102"/>
    </row>
    <row r="314" spans="1:1" x14ac:dyDescent="0.3">
      <c r="A314" s="102"/>
    </row>
    <row r="315" spans="1:1" x14ac:dyDescent="0.3">
      <c r="A315" s="102"/>
    </row>
    <row r="316" spans="1:1" x14ac:dyDescent="0.3">
      <c r="A316" s="102"/>
    </row>
    <row r="317" spans="1:1" x14ac:dyDescent="0.3">
      <c r="A317" s="102"/>
    </row>
    <row r="318" spans="1:1" x14ac:dyDescent="0.3">
      <c r="A318" s="102"/>
    </row>
    <row r="319" spans="1:1" x14ac:dyDescent="0.3">
      <c r="A319" s="102"/>
    </row>
    <row r="320" spans="1:1" x14ac:dyDescent="0.3">
      <c r="A320" s="102"/>
    </row>
    <row r="321" spans="1:1" x14ac:dyDescent="0.3">
      <c r="A321" s="102"/>
    </row>
    <row r="322" spans="1:1" x14ac:dyDescent="0.3">
      <c r="A322" s="102"/>
    </row>
    <row r="323" spans="1:1" x14ac:dyDescent="0.3">
      <c r="A323" s="102"/>
    </row>
    <row r="324" spans="1:1" x14ac:dyDescent="0.3">
      <c r="A324" s="102"/>
    </row>
    <row r="325" spans="1:1" x14ac:dyDescent="0.3">
      <c r="A325" s="102"/>
    </row>
    <row r="326" spans="1:1" x14ac:dyDescent="0.3">
      <c r="A326" s="102"/>
    </row>
    <row r="327" spans="1:1" x14ac:dyDescent="0.3">
      <c r="A327" s="102"/>
    </row>
    <row r="328" spans="1:1" x14ac:dyDescent="0.3">
      <c r="A328" s="102"/>
    </row>
    <row r="329" spans="1:1" x14ac:dyDescent="0.3">
      <c r="A329" s="102"/>
    </row>
    <row r="330" spans="1:1" x14ac:dyDescent="0.3">
      <c r="A330" s="102"/>
    </row>
    <row r="331" spans="1:1" x14ac:dyDescent="0.3">
      <c r="A331" s="102"/>
    </row>
    <row r="332" spans="1:1" x14ac:dyDescent="0.3">
      <c r="A332" s="102"/>
    </row>
    <row r="333" spans="1:1" x14ac:dyDescent="0.3">
      <c r="A333" s="102"/>
    </row>
    <row r="334" spans="1:1" x14ac:dyDescent="0.3">
      <c r="A334" s="102"/>
    </row>
    <row r="335" spans="1:1" x14ac:dyDescent="0.3">
      <c r="A335" s="102"/>
    </row>
    <row r="336" spans="1:1" x14ac:dyDescent="0.3">
      <c r="A336" s="102"/>
    </row>
    <row r="337" spans="1:1" x14ac:dyDescent="0.3">
      <c r="A337" s="102"/>
    </row>
    <row r="338" spans="1:1" x14ac:dyDescent="0.3">
      <c r="A338" s="102"/>
    </row>
    <row r="339" spans="1:1" x14ac:dyDescent="0.3">
      <c r="A339" s="102"/>
    </row>
    <row r="340" spans="1:1" x14ac:dyDescent="0.3">
      <c r="A340" s="102"/>
    </row>
    <row r="341" spans="1:1" x14ac:dyDescent="0.3">
      <c r="A341" s="102"/>
    </row>
    <row r="342" spans="1:1" x14ac:dyDescent="0.3">
      <c r="A342" s="102"/>
    </row>
    <row r="343" spans="1:1" x14ac:dyDescent="0.3">
      <c r="A343" s="102"/>
    </row>
    <row r="344" spans="1:1" x14ac:dyDescent="0.3">
      <c r="A344" s="102"/>
    </row>
    <row r="345" spans="1:1" x14ac:dyDescent="0.3">
      <c r="A345" s="102"/>
    </row>
    <row r="346" spans="1:1" x14ac:dyDescent="0.3">
      <c r="A346" s="102"/>
    </row>
    <row r="347" spans="1:1" x14ac:dyDescent="0.3">
      <c r="A347" s="102"/>
    </row>
    <row r="348" spans="1:1" x14ac:dyDescent="0.3">
      <c r="A348" s="102"/>
    </row>
    <row r="349" spans="1:1" x14ac:dyDescent="0.3">
      <c r="A349" s="102"/>
    </row>
    <row r="350" spans="1:1" x14ac:dyDescent="0.3">
      <c r="A350" s="102"/>
    </row>
    <row r="351" spans="1:1" x14ac:dyDescent="0.3">
      <c r="A351" s="102"/>
    </row>
    <row r="352" spans="1:1" x14ac:dyDescent="0.3">
      <c r="A352" s="102"/>
    </row>
    <row r="353" spans="1:1" x14ac:dyDescent="0.3">
      <c r="A353" s="102"/>
    </row>
    <row r="354" spans="1:1" x14ac:dyDescent="0.3">
      <c r="A354" s="102"/>
    </row>
    <row r="355" spans="1:1" x14ac:dyDescent="0.3">
      <c r="A355" s="102"/>
    </row>
    <row r="356" spans="1:1" x14ac:dyDescent="0.3">
      <c r="A356" s="102"/>
    </row>
    <row r="357" spans="1:1" x14ac:dyDescent="0.3">
      <c r="A357" s="102"/>
    </row>
    <row r="358" spans="1:1" x14ac:dyDescent="0.3">
      <c r="A358" s="102"/>
    </row>
    <row r="359" spans="1:1" x14ac:dyDescent="0.3">
      <c r="A359" s="102"/>
    </row>
    <row r="360" spans="1:1" x14ac:dyDescent="0.3">
      <c r="A360" s="102"/>
    </row>
    <row r="361" spans="1:1" x14ac:dyDescent="0.3">
      <c r="A361" s="102"/>
    </row>
    <row r="362" spans="1:1" x14ac:dyDescent="0.3">
      <c r="A362" s="102"/>
    </row>
    <row r="363" spans="1:1" x14ac:dyDescent="0.3">
      <c r="A363" s="102"/>
    </row>
    <row r="364" spans="1:1" x14ac:dyDescent="0.3">
      <c r="A364" s="102"/>
    </row>
    <row r="365" spans="1:1" x14ac:dyDescent="0.3">
      <c r="A365" s="102"/>
    </row>
    <row r="366" spans="1:1" x14ac:dyDescent="0.3">
      <c r="A366" s="102"/>
    </row>
    <row r="367" spans="1:1" x14ac:dyDescent="0.3">
      <c r="A367" s="102"/>
    </row>
    <row r="368" spans="1:1" x14ac:dyDescent="0.3">
      <c r="A368" s="102"/>
    </row>
    <row r="369" spans="1:1" x14ac:dyDescent="0.3">
      <c r="A369" s="102"/>
    </row>
    <row r="370" spans="1:1" x14ac:dyDescent="0.3">
      <c r="A370" s="102"/>
    </row>
    <row r="371" spans="1:1" x14ac:dyDescent="0.3">
      <c r="A371" s="102"/>
    </row>
    <row r="372" spans="1:1" x14ac:dyDescent="0.3">
      <c r="A372" s="102"/>
    </row>
    <row r="373" spans="1:1" x14ac:dyDescent="0.3">
      <c r="A373" s="102"/>
    </row>
    <row r="374" spans="1:1" x14ac:dyDescent="0.3">
      <c r="A374" s="102"/>
    </row>
    <row r="375" spans="1:1" x14ac:dyDescent="0.3">
      <c r="A375" s="102"/>
    </row>
    <row r="376" spans="1:1" x14ac:dyDescent="0.3">
      <c r="A376" s="102"/>
    </row>
    <row r="377" spans="1:1" x14ac:dyDescent="0.3">
      <c r="A377" s="102"/>
    </row>
    <row r="378" spans="1:1" x14ac:dyDescent="0.3">
      <c r="A378" s="102"/>
    </row>
    <row r="379" spans="1:1" x14ac:dyDescent="0.3">
      <c r="A379" s="102"/>
    </row>
    <row r="380" spans="1:1" x14ac:dyDescent="0.3">
      <c r="A380" s="102"/>
    </row>
    <row r="381" spans="1:1" x14ac:dyDescent="0.3">
      <c r="A381" s="102"/>
    </row>
    <row r="382" spans="1:1" x14ac:dyDescent="0.3">
      <c r="A382" s="102"/>
    </row>
    <row r="383" spans="1:1" x14ac:dyDescent="0.3">
      <c r="A383" s="102"/>
    </row>
    <row r="384" spans="1:1" x14ac:dyDescent="0.3">
      <c r="A384" s="102"/>
    </row>
    <row r="385" spans="1:1" x14ac:dyDescent="0.3">
      <c r="A385" s="102"/>
    </row>
    <row r="386" spans="1:1" x14ac:dyDescent="0.3">
      <c r="A386" s="102"/>
    </row>
    <row r="387" spans="1:1" x14ac:dyDescent="0.3">
      <c r="A387" s="102"/>
    </row>
    <row r="388" spans="1:1" x14ac:dyDescent="0.3">
      <c r="A388" s="102"/>
    </row>
    <row r="389" spans="1:1" x14ac:dyDescent="0.3">
      <c r="A389" s="102"/>
    </row>
    <row r="390" spans="1:1" x14ac:dyDescent="0.3">
      <c r="A390" s="102"/>
    </row>
    <row r="391" spans="1:1" x14ac:dyDescent="0.3">
      <c r="A391" s="102"/>
    </row>
    <row r="392" spans="1:1" x14ac:dyDescent="0.3">
      <c r="A392" s="102"/>
    </row>
    <row r="393" spans="1:1" x14ac:dyDescent="0.3">
      <c r="A393" s="102"/>
    </row>
    <row r="394" spans="1:1" x14ac:dyDescent="0.3">
      <c r="A394" s="102"/>
    </row>
    <row r="395" spans="1:1" x14ac:dyDescent="0.3">
      <c r="A395" s="102"/>
    </row>
    <row r="396" spans="1:1" x14ac:dyDescent="0.3">
      <c r="A396" s="102"/>
    </row>
    <row r="397" spans="1:1" x14ac:dyDescent="0.3">
      <c r="A397" s="102"/>
    </row>
    <row r="398" spans="1:1" x14ac:dyDescent="0.3">
      <c r="A398" s="102"/>
    </row>
    <row r="399" spans="1:1" x14ac:dyDescent="0.3">
      <c r="A399" s="102"/>
    </row>
    <row r="400" spans="1:1" x14ac:dyDescent="0.3">
      <c r="A400" s="102"/>
    </row>
    <row r="401" spans="1:1" x14ac:dyDescent="0.3">
      <c r="A401" s="102"/>
    </row>
    <row r="402" spans="1:1" x14ac:dyDescent="0.3">
      <c r="A402" s="102"/>
    </row>
    <row r="403" spans="1:1" x14ac:dyDescent="0.3">
      <c r="A403" s="102"/>
    </row>
    <row r="404" spans="1:1" x14ac:dyDescent="0.3">
      <c r="A404" s="102"/>
    </row>
    <row r="405" spans="1:1" x14ac:dyDescent="0.3">
      <c r="A405" s="102"/>
    </row>
    <row r="406" spans="1:1" x14ac:dyDescent="0.3">
      <c r="A406" s="102"/>
    </row>
    <row r="407" spans="1:1" x14ac:dyDescent="0.3">
      <c r="A407" s="102"/>
    </row>
    <row r="408" spans="1:1" x14ac:dyDescent="0.3">
      <c r="A408" s="102"/>
    </row>
    <row r="409" spans="1:1" x14ac:dyDescent="0.3">
      <c r="A409" s="102"/>
    </row>
    <row r="410" spans="1:1" x14ac:dyDescent="0.3">
      <c r="A410" s="102"/>
    </row>
    <row r="411" spans="1:1" x14ac:dyDescent="0.3">
      <c r="A411" s="102"/>
    </row>
    <row r="412" spans="1:1" x14ac:dyDescent="0.3">
      <c r="A412" s="102"/>
    </row>
    <row r="413" spans="1:1" x14ac:dyDescent="0.3">
      <c r="A413" s="102"/>
    </row>
    <row r="414" spans="1:1" x14ac:dyDescent="0.3">
      <c r="A414" s="102"/>
    </row>
    <row r="415" spans="1:1" x14ac:dyDescent="0.3">
      <c r="A415" s="102"/>
    </row>
    <row r="416" spans="1:1" x14ac:dyDescent="0.3">
      <c r="A416" s="102"/>
    </row>
    <row r="417" spans="1:1" x14ac:dyDescent="0.3">
      <c r="A417" s="102"/>
    </row>
    <row r="418" spans="1:1" x14ac:dyDescent="0.3">
      <c r="A418" s="102"/>
    </row>
    <row r="419" spans="1:1" x14ac:dyDescent="0.3">
      <c r="A419" s="102"/>
    </row>
    <row r="420" spans="1:1" x14ac:dyDescent="0.3">
      <c r="A420" s="102"/>
    </row>
    <row r="421" spans="1:1" x14ac:dyDescent="0.3">
      <c r="A421" s="102"/>
    </row>
    <row r="422" spans="1:1" x14ac:dyDescent="0.3">
      <c r="A422" s="102"/>
    </row>
    <row r="423" spans="1:1" x14ac:dyDescent="0.3">
      <c r="A423" s="102"/>
    </row>
    <row r="424" spans="1:1" x14ac:dyDescent="0.3">
      <c r="A424" s="102"/>
    </row>
    <row r="425" spans="1:1" x14ac:dyDescent="0.3">
      <c r="A425" s="102"/>
    </row>
    <row r="426" spans="1:1" x14ac:dyDescent="0.3">
      <c r="A426" s="102"/>
    </row>
    <row r="427" spans="1:1" x14ac:dyDescent="0.3">
      <c r="A427" s="102"/>
    </row>
    <row r="428" spans="1:1" x14ac:dyDescent="0.3">
      <c r="A428" s="102"/>
    </row>
    <row r="429" spans="1:1" x14ac:dyDescent="0.3">
      <c r="A429" s="102"/>
    </row>
    <row r="430" spans="1:1" x14ac:dyDescent="0.3">
      <c r="A430" s="102"/>
    </row>
    <row r="431" spans="1:1" x14ac:dyDescent="0.3">
      <c r="A431" s="102"/>
    </row>
    <row r="432" spans="1:1" x14ac:dyDescent="0.3">
      <c r="A432" s="102"/>
    </row>
    <row r="433" spans="1:1" x14ac:dyDescent="0.3">
      <c r="A433" s="102"/>
    </row>
    <row r="434" spans="1:1" x14ac:dyDescent="0.3">
      <c r="A434" s="102"/>
    </row>
    <row r="435" spans="1:1" x14ac:dyDescent="0.3">
      <c r="A435" s="102"/>
    </row>
    <row r="436" spans="1:1" x14ac:dyDescent="0.3">
      <c r="A436" s="102"/>
    </row>
    <row r="437" spans="1:1" x14ac:dyDescent="0.3">
      <c r="A437" s="102"/>
    </row>
    <row r="438" spans="1:1" x14ac:dyDescent="0.3">
      <c r="A438" s="102"/>
    </row>
    <row r="439" spans="1:1" x14ac:dyDescent="0.3">
      <c r="A439" s="102"/>
    </row>
    <row r="440" spans="1:1" x14ac:dyDescent="0.3">
      <c r="A440" s="102"/>
    </row>
    <row r="441" spans="1:1" x14ac:dyDescent="0.3">
      <c r="A441" s="102"/>
    </row>
    <row r="442" spans="1:1" x14ac:dyDescent="0.3">
      <c r="A442" s="102"/>
    </row>
    <row r="443" spans="1:1" x14ac:dyDescent="0.3">
      <c r="A443" s="102"/>
    </row>
    <row r="444" spans="1:1" x14ac:dyDescent="0.3">
      <c r="A444" s="102"/>
    </row>
    <row r="445" spans="1:1" x14ac:dyDescent="0.3">
      <c r="A445" s="102"/>
    </row>
    <row r="446" spans="1:1" x14ac:dyDescent="0.3">
      <c r="A446" s="102"/>
    </row>
    <row r="447" spans="1:1" x14ac:dyDescent="0.3">
      <c r="A447" s="102"/>
    </row>
    <row r="448" spans="1:1" x14ac:dyDescent="0.3">
      <c r="A448" s="102"/>
    </row>
    <row r="449" spans="1:1" x14ac:dyDescent="0.3">
      <c r="A449" s="102"/>
    </row>
    <row r="450" spans="1:1" x14ac:dyDescent="0.3">
      <c r="A450" s="102"/>
    </row>
    <row r="451" spans="1:1" x14ac:dyDescent="0.3">
      <c r="A451" s="102"/>
    </row>
    <row r="452" spans="1:1" x14ac:dyDescent="0.3">
      <c r="A452" s="102"/>
    </row>
    <row r="453" spans="1:1" x14ac:dyDescent="0.3">
      <c r="A453" s="102"/>
    </row>
    <row r="454" spans="1:1" x14ac:dyDescent="0.3">
      <c r="A454" s="102"/>
    </row>
    <row r="455" spans="1:1" x14ac:dyDescent="0.3">
      <c r="A455" s="102"/>
    </row>
    <row r="456" spans="1:1" x14ac:dyDescent="0.3">
      <c r="A456" s="102"/>
    </row>
    <row r="457" spans="1:1" x14ac:dyDescent="0.3">
      <c r="A457" s="102"/>
    </row>
    <row r="458" spans="1:1" x14ac:dyDescent="0.3">
      <c r="A458" s="102"/>
    </row>
    <row r="459" spans="1:1" x14ac:dyDescent="0.3">
      <c r="A459" s="102"/>
    </row>
    <row r="460" spans="1:1" x14ac:dyDescent="0.3">
      <c r="A460" s="102"/>
    </row>
    <row r="461" spans="1:1" x14ac:dyDescent="0.3">
      <c r="A461" s="102"/>
    </row>
    <row r="462" spans="1:1" x14ac:dyDescent="0.3">
      <c r="A462" s="102"/>
    </row>
    <row r="463" spans="1:1" x14ac:dyDescent="0.3">
      <c r="A463" s="102"/>
    </row>
    <row r="464" spans="1:1" x14ac:dyDescent="0.3">
      <c r="A464" s="102"/>
    </row>
    <row r="465" spans="1:1" x14ac:dyDescent="0.3">
      <c r="A465" s="102"/>
    </row>
    <row r="466" spans="1:1" x14ac:dyDescent="0.3">
      <c r="A466" s="102"/>
    </row>
    <row r="467" spans="1:1" x14ac:dyDescent="0.3">
      <c r="A467" s="102"/>
    </row>
    <row r="468" spans="1:1" x14ac:dyDescent="0.3">
      <c r="A468" s="102"/>
    </row>
    <row r="469" spans="1:1" x14ac:dyDescent="0.3">
      <c r="A469" s="102"/>
    </row>
    <row r="470" spans="1:1" x14ac:dyDescent="0.3">
      <c r="A470" s="102"/>
    </row>
    <row r="471" spans="1:1" x14ac:dyDescent="0.3">
      <c r="A471" s="102"/>
    </row>
    <row r="472" spans="1:1" x14ac:dyDescent="0.3">
      <c r="A472" s="102"/>
    </row>
    <row r="473" spans="1:1" x14ac:dyDescent="0.3">
      <c r="A473" s="102"/>
    </row>
    <row r="474" spans="1:1" x14ac:dyDescent="0.3">
      <c r="A474" s="102"/>
    </row>
    <row r="475" spans="1:1" x14ac:dyDescent="0.3">
      <c r="A475" s="102"/>
    </row>
    <row r="476" spans="1:1" x14ac:dyDescent="0.3">
      <c r="A476" s="102"/>
    </row>
    <row r="477" spans="1:1" x14ac:dyDescent="0.3">
      <c r="A477" s="102"/>
    </row>
    <row r="478" spans="1:1" x14ac:dyDescent="0.3">
      <c r="A478" s="102"/>
    </row>
    <row r="479" spans="1:1" x14ac:dyDescent="0.3">
      <c r="A479" s="102"/>
    </row>
    <row r="480" spans="1:1" x14ac:dyDescent="0.3">
      <c r="A480" s="102"/>
    </row>
    <row r="481" spans="1:1" x14ac:dyDescent="0.3">
      <c r="A481" s="102"/>
    </row>
    <row r="482" spans="1:1" x14ac:dyDescent="0.3">
      <c r="A482" s="102"/>
    </row>
    <row r="483" spans="1:1" x14ac:dyDescent="0.3">
      <c r="A483" s="102"/>
    </row>
    <row r="484" spans="1:1" x14ac:dyDescent="0.3">
      <c r="A484" s="102"/>
    </row>
    <row r="485" spans="1:1" x14ac:dyDescent="0.3">
      <c r="A485" s="102"/>
    </row>
    <row r="486" spans="1:1" x14ac:dyDescent="0.3">
      <c r="A486" s="102"/>
    </row>
    <row r="487" spans="1:1" x14ac:dyDescent="0.3">
      <c r="A487" s="102"/>
    </row>
    <row r="488" spans="1:1" x14ac:dyDescent="0.3">
      <c r="A488" s="102"/>
    </row>
    <row r="489" spans="1:1" x14ac:dyDescent="0.3">
      <c r="A489" s="102"/>
    </row>
    <row r="490" spans="1:1" x14ac:dyDescent="0.3">
      <c r="A490" s="102"/>
    </row>
    <row r="491" spans="1:1" x14ac:dyDescent="0.3">
      <c r="A491" s="102"/>
    </row>
    <row r="492" spans="1:1" x14ac:dyDescent="0.3">
      <c r="A492" s="102"/>
    </row>
    <row r="493" spans="1:1" x14ac:dyDescent="0.3">
      <c r="A493" s="102"/>
    </row>
    <row r="494" spans="1:1" x14ac:dyDescent="0.3">
      <c r="A494" s="102"/>
    </row>
    <row r="495" spans="1:1" x14ac:dyDescent="0.3">
      <c r="A495" s="102"/>
    </row>
    <row r="496" spans="1:1" x14ac:dyDescent="0.3">
      <c r="A496" s="102"/>
    </row>
    <row r="497" spans="1:1" x14ac:dyDescent="0.3">
      <c r="A497" s="102"/>
    </row>
    <row r="498" spans="1:1" x14ac:dyDescent="0.3">
      <c r="A498" s="102"/>
    </row>
    <row r="499" spans="1:1" x14ac:dyDescent="0.3">
      <c r="A499" s="102"/>
    </row>
    <row r="500" spans="1:1" x14ac:dyDescent="0.3">
      <c r="A500" s="102"/>
    </row>
    <row r="501" spans="1:1" x14ac:dyDescent="0.3">
      <c r="A501" s="102"/>
    </row>
    <row r="502" spans="1:1" x14ac:dyDescent="0.3">
      <c r="A502" s="102"/>
    </row>
    <row r="503" spans="1:1" x14ac:dyDescent="0.3">
      <c r="A503" s="102"/>
    </row>
    <row r="504" spans="1:1" x14ac:dyDescent="0.3">
      <c r="A504" s="102"/>
    </row>
    <row r="505" spans="1:1" x14ac:dyDescent="0.3">
      <c r="A505" s="102"/>
    </row>
    <row r="506" spans="1:1" x14ac:dyDescent="0.3">
      <c r="A506" s="102"/>
    </row>
    <row r="507" spans="1:1" x14ac:dyDescent="0.3">
      <c r="A507" s="102"/>
    </row>
    <row r="508" spans="1:1" x14ac:dyDescent="0.3">
      <c r="A508" s="102"/>
    </row>
    <row r="509" spans="1:1" x14ac:dyDescent="0.3">
      <c r="A509" s="102"/>
    </row>
    <row r="510" spans="1:1" x14ac:dyDescent="0.3">
      <c r="A510" s="102"/>
    </row>
    <row r="511" spans="1:1" x14ac:dyDescent="0.3">
      <c r="A511" s="102"/>
    </row>
    <row r="512" spans="1:1" x14ac:dyDescent="0.3">
      <c r="A512" s="102"/>
    </row>
    <row r="513" spans="1:1" x14ac:dyDescent="0.3">
      <c r="A513" s="102"/>
    </row>
    <row r="514" spans="1:1" x14ac:dyDescent="0.3">
      <c r="A514" s="102"/>
    </row>
    <row r="515" spans="1:1" x14ac:dyDescent="0.3">
      <c r="A515" s="102"/>
    </row>
    <row r="516" spans="1:1" x14ac:dyDescent="0.3">
      <c r="A516" s="102"/>
    </row>
    <row r="517" spans="1:1" x14ac:dyDescent="0.3">
      <c r="A517" s="102"/>
    </row>
    <row r="518" spans="1:1" x14ac:dyDescent="0.3">
      <c r="A518" s="102"/>
    </row>
    <row r="519" spans="1:1" x14ac:dyDescent="0.3">
      <c r="A519" s="102"/>
    </row>
    <row r="520" spans="1:1" x14ac:dyDescent="0.3">
      <c r="A520" s="102"/>
    </row>
    <row r="521" spans="1:1" x14ac:dyDescent="0.3">
      <c r="A521" s="102"/>
    </row>
    <row r="522" spans="1:1" x14ac:dyDescent="0.3">
      <c r="A522" s="102"/>
    </row>
    <row r="523" spans="1:1" x14ac:dyDescent="0.3">
      <c r="A523" s="102"/>
    </row>
    <row r="524" spans="1:1" x14ac:dyDescent="0.3">
      <c r="A524" s="102"/>
    </row>
    <row r="525" spans="1:1" x14ac:dyDescent="0.3">
      <c r="A525" s="102"/>
    </row>
    <row r="526" spans="1:1" x14ac:dyDescent="0.3">
      <c r="A526" s="102"/>
    </row>
    <row r="527" spans="1:1" x14ac:dyDescent="0.3">
      <c r="A527" s="102"/>
    </row>
    <row r="528" spans="1:1" x14ac:dyDescent="0.3">
      <c r="A528" s="102"/>
    </row>
    <row r="529" spans="1:1" x14ac:dyDescent="0.3">
      <c r="A529" s="102"/>
    </row>
    <row r="530" spans="1:1" x14ac:dyDescent="0.3">
      <c r="A530" s="102"/>
    </row>
    <row r="531" spans="1:1" x14ac:dyDescent="0.3">
      <c r="A531" s="102"/>
    </row>
    <row r="532" spans="1:1" x14ac:dyDescent="0.3">
      <c r="A532" s="102"/>
    </row>
    <row r="533" spans="1:1" x14ac:dyDescent="0.3">
      <c r="A533" s="102"/>
    </row>
    <row r="534" spans="1:1" x14ac:dyDescent="0.3">
      <c r="A534" s="102"/>
    </row>
    <row r="535" spans="1:1" x14ac:dyDescent="0.3">
      <c r="A535" s="102"/>
    </row>
    <row r="536" spans="1:1" x14ac:dyDescent="0.3">
      <c r="A536" s="102"/>
    </row>
    <row r="537" spans="1:1" x14ac:dyDescent="0.3">
      <c r="A537" s="102"/>
    </row>
    <row r="538" spans="1:1" x14ac:dyDescent="0.3">
      <c r="A538" s="102"/>
    </row>
    <row r="539" spans="1:1" x14ac:dyDescent="0.3">
      <c r="A539" s="102"/>
    </row>
    <row r="540" spans="1:1" x14ac:dyDescent="0.3">
      <c r="A540" s="102"/>
    </row>
    <row r="541" spans="1:1" x14ac:dyDescent="0.3">
      <c r="A541" s="102"/>
    </row>
    <row r="542" spans="1:1" x14ac:dyDescent="0.3">
      <c r="A542" s="102"/>
    </row>
    <row r="543" spans="1:1" x14ac:dyDescent="0.3">
      <c r="A543" s="102"/>
    </row>
    <row r="544" spans="1:1" x14ac:dyDescent="0.3">
      <c r="A544" s="102"/>
    </row>
    <row r="545" spans="1:1" x14ac:dyDescent="0.3">
      <c r="A545" s="102"/>
    </row>
    <row r="546" spans="1:1" x14ac:dyDescent="0.3">
      <c r="A546" s="102"/>
    </row>
    <row r="547" spans="1:1" x14ac:dyDescent="0.3">
      <c r="A547" s="102"/>
    </row>
    <row r="548" spans="1:1" x14ac:dyDescent="0.3">
      <c r="A548" s="102"/>
    </row>
    <row r="549" spans="1:1" x14ac:dyDescent="0.3">
      <c r="A549" s="102"/>
    </row>
    <row r="550" spans="1:1" x14ac:dyDescent="0.3">
      <c r="A550" s="102"/>
    </row>
    <row r="551" spans="1:1" x14ac:dyDescent="0.3">
      <c r="A551" s="102"/>
    </row>
    <row r="552" spans="1:1" x14ac:dyDescent="0.3">
      <c r="A552" s="102"/>
    </row>
    <row r="553" spans="1:1" x14ac:dyDescent="0.3">
      <c r="A553" s="102"/>
    </row>
    <row r="554" spans="1:1" x14ac:dyDescent="0.3">
      <c r="A554" s="102"/>
    </row>
    <row r="555" spans="1:1" x14ac:dyDescent="0.3">
      <c r="A555" s="102"/>
    </row>
    <row r="556" spans="1:1" x14ac:dyDescent="0.3">
      <c r="A556" s="102"/>
    </row>
    <row r="557" spans="1:1" x14ac:dyDescent="0.3">
      <c r="A557" s="102"/>
    </row>
    <row r="558" spans="1:1" x14ac:dyDescent="0.3">
      <c r="A558" s="102"/>
    </row>
    <row r="559" spans="1:1" x14ac:dyDescent="0.3">
      <c r="A559" s="102"/>
    </row>
    <row r="560" spans="1:1" x14ac:dyDescent="0.3">
      <c r="A560" s="102"/>
    </row>
    <row r="561" spans="1:1" x14ac:dyDescent="0.3">
      <c r="A561" s="102"/>
    </row>
    <row r="562" spans="1:1" x14ac:dyDescent="0.3">
      <c r="A562" s="102"/>
    </row>
    <row r="563" spans="1:1" x14ac:dyDescent="0.3">
      <c r="A563" s="102"/>
    </row>
    <row r="564" spans="1:1" x14ac:dyDescent="0.3">
      <c r="A564" s="102"/>
    </row>
    <row r="565" spans="1:1" x14ac:dyDescent="0.3">
      <c r="A565" s="102"/>
    </row>
    <row r="566" spans="1:1" x14ac:dyDescent="0.3">
      <c r="A566" s="102"/>
    </row>
    <row r="567" spans="1:1" x14ac:dyDescent="0.3">
      <c r="A567" s="102"/>
    </row>
    <row r="568" spans="1:1" x14ac:dyDescent="0.3">
      <c r="A568" s="102"/>
    </row>
    <row r="569" spans="1:1" x14ac:dyDescent="0.3">
      <c r="A569" s="102"/>
    </row>
    <row r="570" spans="1:1" x14ac:dyDescent="0.3">
      <c r="A570" s="102"/>
    </row>
    <row r="571" spans="1:1" x14ac:dyDescent="0.3">
      <c r="A571" s="102"/>
    </row>
    <row r="572" spans="1:1" x14ac:dyDescent="0.3">
      <c r="A572" s="102"/>
    </row>
    <row r="573" spans="1:1" x14ac:dyDescent="0.3">
      <c r="A573" s="102"/>
    </row>
    <row r="574" spans="1:1" x14ac:dyDescent="0.3">
      <c r="A574" s="102"/>
    </row>
    <row r="575" spans="1:1" x14ac:dyDescent="0.3">
      <c r="A575" s="102"/>
    </row>
    <row r="576" spans="1:1" x14ac:dyDescent="0.3">
      <c r="A576" s="102"/>
    </row>
    <row r="577" spans="1:1" x14ac:dyDescent="0.3">
      <c r="A577" s="102"/>
    </row>
    <row r="578" spans="1:1" x14ac:dyDescent="0.3">
      <c r="A578" s="102"/>
    </row>
    <row r="579" spans="1:1" x14ac:dyDescent="0.3">
      <c r="A579" s="102"/>
    </row>
    <row r="580" spans="1:1" x14ac:dyDescent="0.3">
      <c r="A580" s="102"/>
    </row>
    <row r="581" spans="1:1" x14ac:dyDescent="0.3">
      <c r="A581" s="102"/>
    </row>
    <row r="582" spans="1:1" x14ac:dyDescent="0.3">
      <c r="A582" s="102"/>
    </row>
    <row r="583" spans="1:1" x14ac:dyDescent="0.3">
      <c r="A583" s="102"/>
    </row>
    <row r="584" spans="1:1" x14ac:dyDescent="0.3">
      <c r="A584" s="102"/>
    </row>
    <row r="585" spans="1:1" x14ac:dyDescent="0.3">
      <c r="A585" s="102"/>
    </row>
    <row r="586" spans="1:1" x14ac:dyDescent="0.3">
      <c r="A586" s="102"/>
    </row>
    <row r="587" spans="1:1" x14ac:dyDescent="0.3">
      <c r="A587" s="102"/>
    </row>
    <row r="588" spans="1:1" x14ac:dyDescent="0.3">
      <c r="A588" s="102"/>
    </row>
    <row r="589" spans="1:1" x14ac:dyDescent="0.3">
      <c r="A589" s="102"/>
    </row>
    <row r="590" spans="1:1" x14ac:dyDescent="0.3">
      <c r="A590" s="102"/>
    </row>
    <row r="591" spans="1:1" x14ac:dyDescent="0.3">
      <c r="A591" s="102"/>
    </row>
    <row r="592" spans="1:1" x14ac:dyDescent="0.3">
      <c r="A592" s="102"/>
    </row>
    <row r="593" spans="1:1" x14ac:dyDescent="0.3">
      <c r="A593" s="102"/>
    </row>
    <row r="594" spans="1:1" x14ac:dyDescent="0.3">
      <c r="A594" s="102"/>
    </row>
    <row r="595" spans="1:1" x14ac:dyDescent="0.3">
      <c r="A595" s="102"/>
    </row>
    <row r="596" spans="1:1" x14ac:dyDescent="0.3">
      <c r="A596" s="102"/>
    </row>
    <row r="597" spans="1:1" x14ac:dyDescent="0.3">
      <c r="A597" s="102"/>
    </row>
    <row r="598" spans="1:1" x14ac:dyDescent="0.3">
      <c r="A598" s="102"/>
    </row>
    <row r="599" spans="1:1" x14ac:dyDescent="0.3">
      <c r="A599" s="102"/>
    </row>
    <row r="600" spans="1:1" x14ac:dyDescent="0.3">
      <c r="A600" s="102"/>
    </row>
    <row r="601" spans="1:1" x14ac:dyDescent="0.3">
      <c r="A601" s="102"/>
    </row>
    <row r="602" spans="1:1" x14ac:dyDescent="0.3">
      <c r="A602" s="102"/>
    </row>
    <row r="603" spans="1:1" x14ac:dyDescent="0.3">
      <c r="A603" s="102"/>
    </row>
    <row r="604" spans="1:1" x14ac:dyDescent="0.3">
      <c r="A604" s="102"/>
    </row>
    <row r="605" spans="1:1" x14ac:dyDescent="0.3">
      <c r="A605" s="102"/>
    </row>
    <row r="606" spans="1:1" x14ac:dyDescent="0.3">
      <c r="A606" s="102"/>
    </row>
    <row r="607" spans="1:1" x14ac:dyDescent="0.3">
      <c r="A607" s="102"/>
    </row>
    <row r="608" spans="1:1" x14ac:dyDescent="0.3">
      <c r="A608" s="102"/>
    </row>
    <row r="609" spans="1:1" x14ac:dyDescent="0.3">
      <c r="A609" s="102"/>
    </row>
    <row r="610" spans="1:1" x14ac:dyDescent="0.3">
      <c r="A610" s="102"/>
    </row>
    <row r="611" spans="1:1" x14ac:dyDescent="0.3">
      <c r="A611" s="102"/>
    </row>
    <row r="612" spans="1:1" x14ac:dyDescent="0.3">
      <c r="A612" s="102"/>
    </row>
    <row r="613" spans="1:1" x14ac:dyDescent="0.3">
      <c r="A613" s="102"/>
    </row>
    <row r="614" spans="1:1" x14ac:dyDescent="0.3">
      <c r="A614" s="102"/>
    </row>
    <row r="615" spans="1:1" x14ac:dyDescent="0.3">
      <c r="A615" s="102"/>
    </row>
    <row r="616" spans="1:1" x14ac:dyDescent="0.3">
      <c r="A616" s="102"/>
    </row>
    <row r="617" spans="1:1" x14ac:dyDescent="0.3">
      <c r="A617" s="102"/>
    </row>
    <row r="618" spans="1:1" x14ac:dyDescent="0.3">
      <c r="A618" s="102"/>
    </row>
    <row r="619" spans="1:1" x14ac:dyDescent="0.3">
      <c r="A619" s="102"/>
    </row>
    <row r="620" spans="1:1" x14ac:dyDescent="0.3">
      <c r="A620" s="102"/>
    </row>
    <row r="621" spans="1:1" x14ac:dyDescent="0.3">
      <c r="A621" s="102"/>
    </row>
    <row r="622" spans="1:1" x14ac:dyDescent="0.3">
      <c r="A622" s="102"/>
    </row>
    <row r="623" spans="1:1" x14ac:dyDescent="0.3">
      <c r="A623" s="102"/>
    </row>
    <row r="624" spans="1:1" x14ac:dyDescent="0.3">
      <c r="A624" s="102"/>
    </row>
    <row r="625" spans="1:1" x14ac:dyDescent="0.3">
      <c r="A625" s="102"/>
    </row>
    <row r="626" spans="1:1" x14ac:dyDescent="0.3">
      <c r="A626" s="102"/>
    </row>
    <row r="627" spans="1:1" x14ac:dyDescent="0.3">
      <c r="A627" s="102"/>
    </row>
    <row r="628" spans="1:1" x14ac:dyDescent="0.3">
      <c r="A628" s="102"/>
    </row>
    <row r="629" spans="1:1" x14ac:dyDescent="0.3">
      <c r="A629" s="102"/>
    </row>
    <row r="630" spans="1:1" x14ac:dyDescent="0.3">
      <c r="A630" s="102"/>
    </row>
    <row r="631" spans="1:1" x14ac:dyDescent="0.3">
      <c r="A631" s="102"/>
    </row>
    <row r="632" spans="1:1" x14ac:dyDescent="0.3">
      <c r="A632" s="102"/>
    </row>
    <row r="633" spans="1:1" x14ac:dyDescent="0.3">
      <c r="A633" s="102"/>
    </row>
    <row r="634" spans="1:1" x14ac:dyDescent="0.3">
      <c r="A634" s="102"/>
    </row>
    <row r="635" spans="1:1" x14ac:dyDescent="0.3">
      <c r="A635" s="102"/>
    </row>
    <row r="636" spans="1:1" x14ac:dyDescent="0.3">
      <c r="A636" s="102"/>
    </row>
    <row r="637" spans="1:1" x14ac:dyDescent="0.3">
      <c r="A637" s="102"/>
    </row>
    <row r="638" spans="1:1" x14ac:dyDescent="0.3">
      <c r="A638" s="102"/>
    </row>
    <row r="639" spans="1:1" x14ac:dyDescent="0.3">
      <c r="A639" s="102"/>
    </row>
    <row r="640" spans="1:1" x14ac:dyDescent="0.3">
      <c r="A640" s="102"/>
    </row>
    <row r="641" spans="1:1" x14ac:dyDescent="0.3">
      <c r="A641" s="102"/>
    </row>
    <row r="642" spans="1:1" x14ac:dyDescent="0.3">
      <c r="A642" s="102"/>
    </row>
    <row r="643" spans="1:1" x14ac:dyDescent="0.3">
      <c r="A643" s="102"/>
    </row>
    <row r="644" spans="1:1" x14ac:dyDescent="0.3">
      <c r="A644" s="102"/>
    </row>
    <row r="645" spans="1:1" x14ac:dyDescent="0.3">
      <c r="A645" s="102"/>
    </row>
    <row r="646" spans="1:1" x14ac:dyDescent="0.3">
      <c r="A646" s="102"/>
    </row>
    <row r="647" spans="1:1" x14ac:dyDescent="0.3">
      <c r="A647" s="102"/>
    </row>
    <row r="648" spans="1:1" x14ac:dyDescent="0.3">
      <c r="A648" s="102"/>
    </row>
    <row r="649" spans="1:1" x14ac:dyDescent="0.3">
      <c r="A649" s="102"/>
    </row>
    <row r="650" spans="1:1" x14ac:dyDescent="0.3">
      <c r="A650" s="102"/>
    </row>
    <row r="651" spans="1:1" x14ac:dyDescent="0.3">
      <c r="A651" s="102"/>
    </row>
    <row r="652" spans="1:1" x14ac:dyDescent="0.3">
      <c r="A652" s="102"/>
    </row>
    <row r="653" spans="1:1" x14ac:dyDescent="0.3">
      <c r="A653" s="102"/>
    </row>
    <row r="654" spans="1:1" x14ac:dyDescent="0.3">
      <c r="A654" s="102"/>
    </row>
    <row r="655" spans="1:1" x14ac:dyDescent="0.3">
      <c r="A655" s="102"/>
    </row>
    <row r="656" spans="1:1" x14ac:dyDescent="0.3">
      <c r="A656" s="102"/>
    </row>
    <row r="657" spans="1:1" x14ac:dyDescent="0.3">
      <c r="A657" s="102"/>
    </row>
    <row r="658" spans="1:1" x14ac:dyDescent="0.3">
      <c r="A658" s="102"/>
    </row>
    <row r="659" spans="1:1" x14ac:dyDescent="0.3">
      <c r="A659" s="102"/>
    </row>
    <row r="660" spans="1:1" x14ac:dyDescent="0.3">
      <c r="A660" s="102"/>
    </row>
    <row r="661" spans="1:1" x14ac:dyDescent="0.3">
      <c r="A661" s="102"/>
    </row>
    <row r="662" spans="1:1" x14ac:dyDescent="0.3">
      <c r="A662" s="102"/>
    </row>
    <row r="663" spans="1:1" x14ac:dyDescent="0.3">
      <c r="A663" s="102"/>
    </row>
    <row r="664" spans="1:1" x14ac:dyDescent="0.3">
      <c r="A664" s="102"/>
    </row>
    <row r="665" spans="1:1" x14ac:dyDescent="0.3">
      <c r="A665" s="102"/>
    </row>
    <row r="666" spans="1:1" x14ac:dyDescent="0.3">
      <c r="A666" s="102"/>
    </row>
    <row r="667" spans="1:1" x14ac:dyDescent="0.3">
      <c r="A667" s="102"/>
    </row>
    <row r="668" spans="1:1" x14ac:dyDescent="0.3">
      <c r="A668" s="102"/>
    </row>
    <row r="669" spans="1:1" x14ac:dyDescent="0.3">
      <c r="A669" s="102"/>
    </row>
    <row r="670" spans="1:1" x14ac:dyDescent="0.3">
      <c r="A670" s="102"/>
    </row>
    <row r="671" spans="1:1" x14ac:dyDescent="0.3">
      <c r="A671" s="102"/>
    </row>
    <row r="672" spans="1:1" x14ac:dyDescent="0.3">
      <c r="A672" s="102"/>
    </row>
    <row r="673" spans="1:1" x14ac:dyDescent="0.3">
      <c r="A673" s="102"/>
    </row>
    <row r="674" spans="1:1" x14ac:dyDescent="0.3">
      <c r="A674" s="102"/>
    </row>
    <row r="675" spans="1:1" x14ac:dyDescent="0.3">
      <c r="A675" s="102"/>
    </row>
    <row r="676" spans="1:1" x14ac:dyDescent="0.3">
      <c r="A676" s="102"/>
    </row>
    <row r="677" spans="1:1" x14ac:dyDescent="0.3">
      <c r="A677" s="102"/>
    </row>
    <row r="678" spans="1:1" x14ac:dyDescent="0.3">
      <c r="A678" s="102"/>
    </row>
    <row r="679" spans="1:1" x14ac:dyDescent="0.3">
      <c r="A679" s="102"/>
    </row>
    <row r="680" spans="1:1" x14ac:dyDescent="0.3">
      <c r="A680" s="102"/>
    </row>
    <row r="681" spans="1:1" x14ac:dyDescent="0.3">
      <c r="A681" s="102"/>
    </row>
    <row r="682" spans="1:1" x14ac:dyDescent="0.3">
      <c r="A682" s="102"/>
    </row>
    <row r="683" spans="1:1" x14ac:dyDescent="0.3">
      <c r="A683" s="102"/>
    </row>
    <row r="684" spans="1:1" x14ac:dyDescent="0.3">
      <c r="A684" s="102"/>
    </row>
    <row r="685" spans="1:1" x14ac:dyDescent="0.3">
      <c r="A685" s="102"/>
    </row>
    <row r="686" spans="1:1" x14ac:dyDescent="0.3">
      <c r="A686" s="102"/>
    </row>
    <row r="687" spans="1:1" x14ac:dyDescent="0.3">
      <c r="A687" s="102"/>
    </row>
    <row r="688" spans="1:1" x14ac:dyDescent="0.3">
      <c r="A688" s="102"/>
    </row>
    <row r="689" spans="1:1" x14ac:dyDescent="0.3">
      <c r="A689" s="102"/>
    </row>
    <row r="690" spans="1:1" x14ac:dyDescent="0.3">
      <c r="A690" s="102"/>
    </row>
    <row r="691" spans="1:1" x14ac:dyDescent="0.3">
      <c r="A691" s="102"/>
    </row>
    <row r="692" spans="1:1" x14ac:dyDescent="0.3">
      <c r="A692" s="102"/>
    </row>
    <row r="693" spans="1:1" x14ac:dyDescent="0.3">
      <c r="A693" s="102"/>
    </row>
    <row r="694" spans="1:1" x14ac:dyDescent="0.3">
      <c r="A694" s="102"/>
    </row>
    <row r="695" spans="1:1" x14ac:dyDescent="0.3">
      <c r="A695" s="102"/>
    </row>
    <row r="696" spans="1:1" x14ac:dyDescent="0.3">
      <c r="A696" s="102"/>
    </row>
    <row r="697" spans="1:1" x14ac:dyDescent="0.3">
      <c r="A697" s="102"/>
    </row>
    <row r="698" spans="1:1" x14ac:dyDescent="0.3">
      <c r="A698" s="102"/>
    </row>
    <row r="699" spans="1:1" x14ac:dyDescent="0.3">
      <c r="A699" s="102"/>
    </row>
    <row r="700" spans="1:1" x14ac:dyDescent="0.3">
      <c r="A700" s="102"/>
    </row>
    <row r="701" spans="1:1" x14ac:dyDescent="0.3">
      <c r="A701" s="102"/>
    </row>
    <row r="702" spans="1:1" x14ac:dyDescent="0.3">
      <c r="A702" s="102"/>
    </row>
    <row r="703" spans="1:1" x14ac:dyDescent="0.3">
      <c r="A703" s="102"/>
    </row>
    <row r="704" spans="1:1" x14ac:dyDescent="0.3">
      <c r="A704" s="102"/>
    </row>
    <row r="705" spans="1:1" x14ac:dyDescent="0.3">
      <c r="A705" s="102"/>
    </row>
    <row r="706" spans="1:1" x14ac:dyDescent="0.3">
      <c r="A706" s="102"/>
    </row>
    <row r="707" spans="1:1" x14ac:dyDescent="0.3">
      <c r="A707" s="102"/>
    </row>
    <row r="708" spans="1:1" x14ac:dyDescent="0.3">
      <c r="A708" s="102"/>
    </row>
    <row r="709" spans="1:1" x14ac:dyDescent="0.3">
      <c r="A709" s="102"/>
    </row>
    <row r="710" spans="1:1" x14ac:dyDescent="0.3">
      <c r="A710" s="102"/>
    </row>
    <row r="711" spans="1:1" x14ac:dyDescent="0.3">
      <c r="A711" s="102"/>
    </row>
    <row r="712" spans="1:1" x14ac:dyDescent="0.3">
      <c r="A712" s="102"/>
    </row>
    <row r="713" spans="1:1" x14ac:dyDescent="0.3">
      <c r="A713" s="102"/>
    </row>
    <row r="714" spans="1:1" x14ac:dyDescent="0.3">
      <c r="A714" s="102"/>
    </row>
    <row r="715" spans="1:1" x14ac:dyDescent="0.3">
      <c r="A715" s="102"/>
    </row>
    <row r="716" spans="1:1" x14ac:dyDescent="0.3">
      <c r="A716" s="102"/>
    </row>
    <row r="717" spans="1:1" x14ac:dyDescent="0.3">
      <c r="A717" s="102"/>
    </row>
    <row r="718" spans="1:1" x14ac:dyDescent="0.3">
      <c r="A718" s="102"/>
    </row>
    <row r="719" spans="1:1" x14ac:dyDescent="0.3">
      <c r="A719" s="102"/>
    </row>
    <row r="720" spans="1:1" x14ac:dyDescent="0.3">
      <c r="A720" s="102"/>
    </row>
    <row r="721" spans="1:1" x14ac:dyDescent="0.3">
      <c r="A721" s="102"/>
    </row>
    <row r="722" spans="1:1" x14ac:dyDescent="0.3">
      <c r="A722" s="102"/>
    </row>
    <row r="723" spans="1:1" x14ac:dyDescent="0.3">
      <c r="A723" s="102"/>
    </row>
    <row r="724" spans="1:1" x14ac:dyDescent="0.3">
      <c r="A724" s="102"/>
    </row>
    <row r="725" spans="1:1" x14ac:dyDescent="0.3">
      <c r="A725" s="102"/>
    </row>
    <row r="726" spans="1:1" x14ac:dyDescent="0.3">
      <c r="A726" s="102"/>
    </row>
    <row r="727" spans="1:1" x14ac:dyDescent="0.3">
      <c r="A727" s="102"/>
    </row>
    <row r="728" spans="1:1" x14ac:dyDescent="0.3">
      <c r="A728" s="102"/>
    </row>
    <row r="729" spans="1:1" x14ac:dyDescent="0.3">
      <c r="A729" s="102"/>
    </row>
    <row r="730" spans="1:1" x14ac:dyDescent="0.3">
      <c r="A730" s="102"/>
    </row>
    <row r="731" spans="1:1" x14ac:dyDescent="0.3">
      <c r="A731" s="102"/>
    </row>
    <row r="732" spans="1:1" x14ac:dyDescent="0.3">
      <c r="A732" s="102"/>
    </row>
    <row r="733" spans="1:1" x14ac:dyDescent="0.3">
      <c r="A733" s="102"/>
    </row>
    <row r="734" spans="1:1" x14ac:dyDescent="0.3">
      <c r="A734" s="102"/>
    </row>
    <row r="735" spans="1:1" x14ac:dyDescent="0.3">
      <c r="A735" s="102"/>
    </row>
    <row r="736" spans="1:1" x14ac:dyDescent="0.3">
      <c r="A736" s="102"/>
    </row>
    <row r="737" spans="1:1" x14ac:dyDescent="0.3">
      <c r="A737" s="102"/>
    </row>
    <row r="738" spans="1:1" x14ac:dyDescent="0.3">
      <c r="A738" s="102"/>
    </row>
    <row r="739" spans="1:1" x14ac:dyDescent="0.3">
      <c r="A739" s="102"/>
    </row>
    <row r="740" spans="1:1" x14ac:dyDescent="0.3">
      <c r="A740" s="102"/>
    </row>
    <row r="741" spans="1:1" x14ac:dyDescent="0.3">
      <c r="A741" s="102"/>
    </row>
    <row r="742" spans="1:1" x14ac:dyDescent="0.3">
      <c r="A742" s="102"/>
    </row>
    <row r="743" spans="1:1" x14ac:dyDescent="0.3">
      <c r="A743" s="102"/>
    </row>
    <row r="744" spans="1:1" x14ac:dyDescent="0.3">
      <c r="A744" s="102"/>
    </row>
    <row r="745" spans="1:1" x14ac:dyDescent="0.3">
      <c r="A745" s="102"/>
    </row>
    <row r="746" spans="1:1" x14ac:dyDescent="0.3">
      <c r="A746" s="102"/>
    </row>
    <row r="747" spans="1:1" x14ac:dyDescent="0.3">
      <c r="A747" s="102"/>
    </row>
    <row r="748" spans="1:1" x14ac:dyDescent="0.3">
      <c r="A748" s="102"/>
    </row>
    <row r="749" spans="1:1" x14ac:dyDescent="0.3">
      <c r="A749" s="102"/>
    </row>
    <row r="750" spans="1:1" x14ac:dyDescent="0.3">
      <c r="A750" s="102"/>
    </row>
    <row r="751" spans="1:1" x14ac:dyDescent="0.3">
      <c r="A751" s="102"/>
    </row>
    <row r="752" spans="1:1" x14ac:dyDescent="0.3">
      <c r="A752" s="102"/>
    </row>
    <row r="753" spans="1:1" x14ac:dyDescent="0.3">
      <c r="A753" s="102"/>
    </row>
    <row r="754" spans="1:1" x14ac:dyDescent="0.3">
      <c r="A754" s="102"/>
    </row>
    <row r="755" spans="1:1" x14ac:dyDescent="0.3">
      <c r="A755" s="102"/>
    </row>
    <row r="756" spans="1:1" x14ac:dyDescent="0.3">
      <c r="A756" s="102"/>
    </row>
    <row r="757" spans="1:1" x14ac:dyDescent="0.3">
      <c r="A757" s="102"/>
    </row>
    <row r="758" spans="1:1" x14ac:dyDescent="0.3">
      <c r="A758" s="102"/>
    </row>
    <row r="759" spans="1:1" x14ac:dyDescent="0.3">
      <c r="A759" s="102"/>
    </row>
    <row r="760" spans="1:1" x14ac:dyDescent="0.3">
      <c r="A760" s="102"/>
    </row>
    <row r="761" spans="1:1" x14ac:dyDescent="0.3">
      <c r="A761" s="102"/>
    </row>
    <row r="762" spans="1:1" x14ac:dyDescent="0.3">
      <c r="A762" s="102"/>
    </row>
    <row r="763" spans="1:1" x14ac:dyDescent="0.3">
      <c r="A763" s="102"/>
    </row>
    <row r="764" spans="1:1" x14ac:dyDescent="0.3">
      <c r="A764" s="102"/>
    </row>
    <row r="765" spans="1:1" x14ac:dyDescent="0.3">
      <c r="A765" s="102"/>
    </row>
    <row r="766" spans="1:1" x14ac:dyDescent="0.3">
      <c r="A766" s="102"/>
    </row>
    <row r="767" spans="1:1" x14ac:dyDescent="0.3">
      <c r="A767" s="102"/>
    </row>
    <row r="768" spans="1:1" x14ac:dyDescent="0.3">
      <c r="A768" s="102"/>
    </row>
    <row r="769" spans="1:1" x14ac:dyDescent="0.3">
      <c r="A769" s="102"/>
    </row>
    <row r="770" spans="1:1" x14ac:dyDescent="0.3">
      <c r="A770" s="102"/>
    </row>
    <row r="771" spans="1:1" x14ac:dyDescent="0.3">
      <c r="A771" s="102"/>
    </row>
    <row r="772" spans="1:1" x14ac:dyDescent="0.3">
      <c r="A772" s="102"/>
    </row>
    <row r="773" spans="1:1" x14ac:dyDescent="0.3">
      <c r="A773" s="102"/>
    </row>
    <row r="774" spans="1:1" x14ac:dyDescent="0.3">
      <c r="A774" s="102"/>
    </row>
    <row r="775" spans="1:1" x14ac:dyDescent="0.3">
      <c r="A775" s="102"/>
    </row>
    <row r="776" spans="1:1" x14ac:dyDescent="0.3">
      <c r="A776" s="102"/>
    </row>
    <row r="777" spans="1:1" x14ac:dyDescent="0.3">
      <c r="A777" s="102"/>
    </row>
    <row r="778" spans="1:1" x14ac:dyDescent="0.3">
      <c r="A778" s="102"/>
    </row>
    <row r="779" spans="1:1" x14ac:dyDescent="0.3">
      <c r="A779" s="102"/>
    </row>
    <row r="780" spans="1:1" x14ac:dyDescent="0.3">
      <c r="A780" s="102"/>
    </row>
    <row r="781" spans="1:1" x14ac:dyDescent="0.3">
      <c r="A781" s="102"/>
    </row>
    <row r="782" spans="1:1" x14ac:dyDescent="0.3">
      <c r="A782" s="102"/>
    </row>
    <row r="783" spans="1:1" x14ac:dyDescent="0.3">
      <c r="A783" s="102"/>
    </row>
    <row r="784" spans="1:1" x14ac:dyDescent="0.3">
      <c r="A784" s="102"/>
    </row>
    <row r="785" spans="1:1" x14ac:dyDescent="0.3">
      <c r="A785" s="102"/>
    </row>
    <row r="786" spans="1:1" x14ac:dyDescent="0.3">
      <c r="A786" s="102"/>
    </row>
    <row r="787" spans="1:1" x14ac:dyDescent="0.3">
      <c r="A787" s="102"/>
    </row>
    <row r="788" spans="1:1" x14ac:dyDescent="0.3">
      <c r="A788" s="102"/>
    </row>
    <row r="789" spans="1:1" x14ac:dyDescent="0.3">
      <c r="A789" s="102"/>
    </row>
    <row r="790" spans="1:1" x14ac:dyDescent="0.3">
      <c r="A790" s="102"/>
    </row>
    <row r="791" spans="1:1" x14ac:dyDescent="0.3">
      <c r="A791" s="102"/>
    </row>
    <row r="792" spans="1:1" x14ac:dyDescent="0.3">
      <c r="A792" s="102"/>
    </row>
    <row r="793" spans="1:1" x14ac:dyDescent="0.3">
      <c r="A793" s="102"/>
    </row>
    <row r="794" spans="1:1" x14ac:dyDescent="0.3">
      <c r="A794" s="102"/>
    </row>
    <row r="795" spans="1:1" x14ac:dyDescent="0.3">
      <c r="A795" s="102"/>
    </row>
    <row r="796" spans="1:1" x14ac:dyDescent="0.3">
      <c r="A796" s="102"/>
    </row>
    <row r="797" spans="1:1" x14ac:dyDescent="0.3">
      <c r="A797" s="102"/>
    </row>
    <row r="798" spans="1:1" x14ac:dyDescent="0.3">
      <c r="A798" s="102"/>
    </row>
    <row r="799" spans="1:1" x14ac:dyDescent="0.3">
      <c r="A799" s="102"/>
    </row>
    <row r="800" spans="1:1" x14ac:dyDescent="0.3">
      <c r="A800" s="102"/>
    </row>
    <row r="801" spans="1:1" x14ac:dyDescent="0.3">
      <c r="A801" s="102"/>
    </row>
    <row r="802" spans="1:1" x14ac:dyDescent="0.3">
      <c r="A802" s="102"/>
    </row>
    <row r="803" spans="1:1" x14ac:dyDescent="0.3">
      <c r="A803" s="102"/>
    </row>
    <row r="804" spans="1:1" x14ac:dyDescent="0.3">
      <c r="A804" s="102"/>
    </row>
    <row r="805" spans="1:1" x14ac:dyDescent="0.3">
      <c r="A805" s="102"/>
    </row>
    <row r="806" spans="1:1" x14ac:dyDescent="0.3">
      <c r="A806" s="102"/>
    </row>
    <row r="807" spans="1:1" x14ac:dyDescent="0.3">
      <c r="A807" s="102"/>
    </row>
    <row r="808" spans="1:1" x14ac:dyDescent="0.3">
      <c r="A808" s="102"/>
    </row>
    <row r="809" spans="1:1" x14ac:dyDescent="0.3">
      <c r="A809" s="102"/>
    </row>
    <row r="810" spans="1:1" x14ac:dyDescent="0.3">
      <c r="A810" s="102"/>
    </row>
    <row r="811" spans="1:1" x14ac:dyDescent="0.3">
      <c r="A811" s="102"/>
    </row>
    <row r="812" spans="1:1" x14ac:dyDescent="0.3">
      <c r="A812" s="102"/>
    </row>
    <row r="813" spans="1:1" x14ac:dyDescent="0.3">
      <c r="A813" s="102"/>
    </row>
    <row r="814" spans="1:1" x14ac:dyDescent="0.3">
      <c r="A814" s="102"/>
    </row>
    <row r="815" spans="1:1" x14ac:dyDescent="0.3">
      <c r="A815" s="102"/>
    </row>
    <row r="816" spans="1:1" x14ac:dyDescent="0.3">
      <c r="A816" s="102"/>
    </row>
    <row r="817" spans="1:1" x14ac:dyDescent="0.3">
      <c r="A817" s="102"/>
    </row>
    <row r="818" spans="1:1" x14ac:dyDescent="0.3">
      <c r="A818" s="102"/>
    </row>
    <row r="819" spans="1:1" x14ac:dyDescent="0.3">
      <c r="A819" s="102"/>
    </row>
    <row r="820" spans="1:1" x14ac:dyDescent="0.3">
      <c r="A820" s="102"/>
    </row>
    <row r="821" spans="1:1" x14ac:dyDescent="0.3">
      <c r="A821" s="102"/>
    </row>
    <row r="822" spans="1:1" x14ac:dyDescent="0.3">
      <c r="A822" s="102"/>
    </row>
    <row r="823" spans="1:1" x14ac:dyDescent="0.3">
      <c r="A823" s="102"/>
    </row>
  </sheetData>
  <mergeCells count="8">
    <mergeCell ref="C30:M30"/>
    <mergeCell ref="B51:D51"/>
    <mergeCell ref="D55:F55"/>
    <mergeCell ref="D56:F56"/>
    <mergeCell ref="D54:G54"/>
    <mergeCell ref="C33:K33"/>
    <mergeCell ref="C39:K39"/>
    <mergeCell ref="C36:K36"/>
  </mergeCells>
  <hyperlinks>
    <hyperlink ref="C36" r:id="rId1" xr:uid="{00000000-0004-0000-0000-000002000000}"/>
    <hyperlink ref="C39" r:id="rId2" xr:uid="{00000000-0004-0000-0000-000003000000}"/>
    <hyperlink ref="B51" r:id="rId3" xr:uid="{00000000-0004-0000-0000-000004000000}"/>
    <hyperlink ref="C30" r:id="rId4" xr:uid="{00000000-0004-0000-0000-000007000000}"/>
    <hyperlink ref="C33" r:id="rId5" xr:uid="{00000000-0004-0000-0000-000008000000}"/>
  </hyperlinks>
  <pageMargins left="0.25" right="0.25" top="0.75" bottom="0.75" header="0.3" footer="0.3"/>
  <pageSetup scale="60" orientation="landscape"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Z333"/>
  <sheetViews>
    <sheetView tabSelected="1" zoomScale="85" zoomScaleNormal="85" workbookViewId="0">
      <selection activeCell="J9" sqref="J9"/>
    </sheetView>
  </sheetViews>
  <sheetFormatPr defaultColWidth="8.6328125" defaultRowHeight="15.5" x14ac:dyDescent="0.35"/>
  <cols>
    <col min="1" max="1" width="27.6328125" style="1" customWidth="1"/>
    <col min="2" max="2" width="24.90625" style="1" customWidth="1"/>
    <col min="3" max="3" width="10.54296875" style="1" customWidth="1"/>
    <col min="4" max="4" width="11.6328125" style="1" customWidth="1"/>
    <col min="5" max="5" width="11.08984375" style="1" customWidth="1"/>
    <col min="6" max="6" width="11" style="1" customWidth="1"/>
    <col min="7" max="7" width="13.453125" style="2" customWidth="1"/>
    <col min="8" max="8" width="10.6328125" style="2" customWidth="1"/>
    <col min="9" max="9" width="11" style="2" customWidth="1"/>
    <col min="10" max="10" width="11.36328125" style="2" customWidth="1"/>
    <col min="11" max="11" width="10.90625" style="2" customWidth="1"/>
    <col min="12" max="12" width="9.90625" style="2" customWidth="1"/>
    <col min="13" max="31" width="10.36328125" style="1" customWidth="1"/>
    <col min="32" max="32" width="15.453125" style="54" customWidth="1"/>
    <col min="33" max="33" width="32.6328125" style="50" bestFit="1" customWidth="1"/>
    <col min="34" max="52" width="8.6328125" style="50"/>
    <col min="53" max="16384" width="8.6328125" style="9"/>
  </cols>
  <sheetData>
    <row r="1" spans="1:44" ht="18.5" x14ac:dyDescent="0.45">
      <c r="A1" s="47" t="s">
        <v>79</v>
      </c>
      <c r="B1" s="48"/>
      <c r="C1" s="49"/>
      <c r="D1" s="50"/>
      <c r="E1" s="50"/>
      <c r="F1" s="49"/>
      <c r="G1" s="51"/>
      <c r="H1" s="51"/>
      <c r="I1" s="51"/>
      <c r="J1" s="51"/>
      <c r="K1" s="51"/>
      <c r="L1" s="51"/>
      <c r="M1" s="49"/>
      <c r="N1" s="49"/>
      <c r="O1" s="49"/>
      <c r="P1" s="49"/>
      <c r="Q1" s="49"/>
      <c r="R1" s="49"/>
      <c r="S1" s="50"/>
      <c r="T1" s="49"/>
      <c r="U1" s="48"/>
      <c r="V1" s="49"/>
      <c r="W1" s="49"/>
      <c r="X1" s="49"/>
      <c r="Y1" s="49"/>
      <c r="Z1" s="49"/>
      <c r="AA1" s="49"/>
      <c r="AB1" s="50"/>
      <c r="AC1" s="50"/>
      <c r="AD1" s="50"/>
      <c r="AE1" s="50"/>
      <c r="AG1" s="46"/>
      <c r="AH1" s="65"/>
      <c r="AI1" s="65"/>
      <c r="AJ1" s="46"/>
      <c r="AK1" s="46"/>
      <c r="AL1" s="46"/>
      <c r="AM1" s="46"/>
      <c r="AN1" s="46"/>
      <c r="AO1" s="46"/>
    </row>
    <row r="2" spans="1:44" ht="9" customHeight="1" x14ac:dyDescent="0.35">
      <c r="A2" s="52"/>
      <c r="B2" s="48"/>
      <c r="C2" s="49"/>
      <c r="D2" s="50"/>
      <c r="E2" s="50"/>
      <c r="F2" s="49"/>
      <c r="G2" s="51"/>
      <c r="H2" s="51"/>
      <c r="I2" s="51"/>
      <c r="J2" s="51"/>
      <c r="K2" s="51"/>
      <c r="L2" s="51"/>
      <c r="M2" s="49"/>
      <c r="N2" s="49"/>
      <c r="O2" s="49"/>
      <c r="P2" s="49"/>
      <c r="Q2" s="49"/>
      <c r="R2" s="49"/>
      <c r="S2" s="50"/>
      <c r="T2" s="49"/>
      <c r="U2" s="48"/>
      <c r="V2" s="49"/>
      <c r="W2" s="49"/>
      <c r="X2" s="49"/>
      <c r="Y2" s="49"/>
      <c r="Z2" s="49"/>
      <c r="AA2" s="49"/>
      <c r="AB2" s="50"/>
      <c r="AC2" s="50"/>
      <c r="AD2" s="50"/>
      <c r="AE2" s="50"/>
      <c r="AG2" s="46"/>
      <c r="AH2" s="65"/>
      <c r="AI2" s="65"/>
      <c r="AJ2" s="46"/>
      <c r="AK2" s="46"/>
      <c r="AL2" s="46"/>
      <c r="AM2" s="46"/>
      <c r="AN2" s="46"/>
      <c r="AO2" s="46"/>
    </row>
    <row r="3" spans="1:44" x14ac:dyDescent="0.35">
      <c r="A3" s="66" t="s">
        <v>100</v>
      </c>
      <c r="B3" s="368"/>
      <c r="C3" s="369"/>
      <c r="D3" s="50"/>
      <c r="E3" s="50"/>
      <c r="F3" s="49"/>
      <c r="G3" s="51"/>
      <c r="H3" s="51"/>
      <c r="I3" s="51"/>
      <c r="J3" s="51"/>
      <c r="K3" s="51"/>
      <c r="L3" s="51"/>
      <c r="M3" s="49"/>
      <c r="N3" s="49"/>
      <c r="O3" s="49"/>
      <c r="P3" s="49"/>
      <c r="Q3" s="49"/>
      <c r="R3" s="49"/>
      <c r="S3" s="50"/>
      <c r="T3" s="49"/>
      <c r="U3" s="48"/>
      <c r="V3" s="49"/>
      <c r="W3" s="49"/>
      <c r="X3" s="49"/>
      <c r="Y3" s="49"/>
      <c r="Z3" s="49"/>
      <c r="AA3" s="49"/>
      <c r="AB3" s="50"/>
      <c r="AC3" s="50"/>
      <c r="AD3" s="50"/>
      <c r="AE3" s="50"/>
      <c r="AG3" s="46"/>
      <c r="AH3" s="65"/>
      <c r="AI3" s="65"/>
      <c r="AJ3" s="46"/>
      <c r="AK3" s="46"/>
      <c r="AL3" s="46"/>
      <c r="AM3" s="46"/>
      <c r="AN3" s="46"/>
      <c r="AO3" s="46"/>
    </row>
    <row r="4" spans="1:44" ht="15" customHeight="1" x14ac:dyDescent="0.35">
      <c r="A4" s="50" t="s">
        <v>38</v>
      </c>
      <c r="B4" s="378"/>
      <c r="C4" s="379"/>
      <c r="D4" s="53"/>
      <c r="E4" s="53"/>
      <c r="F4" s="49"/>
      <c r="G4" s="51"/>
      <c r="H4" s="51"/>
      <c r="I4" s="51"/>
      <c r="J4" s="51"/>
      <c r="K4" s="51"/>
      <c r="L4" s="51"/>
      <c r="M4" s="49"/>
      <c r="N4" s="49"/>
      <c r="O4" s="49"/>
      <c r="P4" s="49"/>
      <c r="Q4" s="49"/>
      <c r="R4" s="49"/>
      <c r="S4" s="50"/>
      <c r="T4" s="49"/>
      <c r="U4" s="48"/>
      <c r="V4" s="49"/>
      <c r="W4" s="49"/>
      <c r="X4" s="49"/>
      <c r="Y4" s="49"/>
      <c r="Z4" s="49"/>
      <c r="AA4" s="49"/>
      <c r="AB4" s="50"/>
      <c r="AC4" s="50"/>
      <c r="AD4" s="50"/>
      <c r="AE4" s="50"/>
      <c r="AG4" s="46"/>
      <c r="AH4" s="65"/>
      <c r="AI4" s="65"/>
      <c r="AJ4" s="46"/>
      <c r="AK4" s="46"/>
      <c r="AL4" s="46"/>
      <c r="AM4" s="46"/>
      <c r="AN4" s="46"/>
      <c r="AO4" s="46"/>
    </row>
    <row r="5" spans="1:44" ht="15" customHeight="1" x14ac:dyDescent="0.35">
      <c r="A5" s="50" t="s">
        <v>39</v>
      </c>
      <c r="B5" s="368"/>
      <c r="C5" s="369"/>
      <c r="D5" s="53"/>
      <c r="E5" s="53"/>
      <c r="F5" s="49"/>
      <c r="G5" s="51"/>
      <c r="H5" s="51"/>
      <c r="I5" s="51"/>
      <c r="J5" s="51"/>
      <c r="K5" s="51"/>
      <c r="L5" s="51"/>
      <c r="M5" s="49"/>
      <c r="N5" s="49"/>
      <c r="O5" s="49"/>
      <c r="P5" s="49"/>
      <c r="Q5" s="49"/>
      <c r="R5" s="49"/>
      <c r="S5" s="50"/>
      <c r="T5" s="49"/>
      <c r="U5" s="48"/>
      <c r="V5" s="49"/>
      <c r="W5" s="49"/>
      <c r="X5" s="49"/>
      <c r="Y5" s="49"/>
      <c r="Z5" s="49"/>
      <c r="AA5" s="49"/>
      <c r="AB5" s="50"/>
      <c r="AC5" s="50"/>
      <c r="AD5" s="50"/>
      <c r="AE5" s="50"/>
      <c r="AG5" s="46"/>
      <c r="AH5" s="65"/>
      <c r="AI5" s="65"/>
      <c r="AJ5" s="46"/>
      <c r="AK5" s="46"/>
      <c r="AL5" s="46"/>
      <c r="AM5" s="46"/>
      <c r="AN5" s="46"/>
      <c r="AO5" s="46"/>
    </row>
    <row r="6" spans="1:44" x14ac:dyDescent="0.35">
      <c r="A6" s="54"/>
      <c r="B6" s="55"/>
      <c r="C6" s="49"/>
      <c r="D6" s="53"/>
      <c r="E6" s="53"/>
      <c r="F6" s="49"/>
      <c r="G6" s="51"/>
      <c r="H6" s="51"/>
      <c r="I6" s="51"/>
      <c r="J6" s="51"/>
      <c r="K6" s="51"/>
      <c r="L6" s="51"/>
      <c r="M6" s="49"/>
      <c r="N6" s="49"/>
      <c r="O6" s="49"/>
      <c r="P6" s="49"/>
      <c r="Q6" s="49"/>
      <c r="R6" s="49"/>
      <c r="S6" s="50"/>
      <c r="T6" s="49"/>
      <c r="U6" s="48"/>
      <c r="V6" s="49"/>
      <c r="W6" s="49"/>
      <c r="X6" s="49"/>
      <c r="Y6" s="49"/>
      <c r="Z6" s="49"/>
      <c r="AA6" s="49"/>
      <c r="AB6" s="50"/>
      <c r="AC6" s="50"/>
      <c r="AD6" s="50"/>
      <c r="AE6" s="50"/>
      <c r="AG6" s="46"/>
      <c r="AH6" s="65"/>
      <c r="AI6" s="65"/>
      <c r="AJ6" s="46"/>
      <c r="AK6" s="46"/>
      <c r="AL6" s="46"/>
      <c r="AM6" s="46"/>
      <c r="AN6" s="46"/>
      <c r="AO6" s="46"/>
    </row>
    <row r="7" spans="1:44" x14ac:dyDescent="0.35">
      <c r="A7" s="50"/>
      <c r="B7" s="56" t="s">
        <v>9</v>
      </c>
      <c r="C7" s="50"/>
      <c r="D7" s="57"/>
      <c r="E7" s="56" t="s">
        <v>29</v>
      </c>
      <c r="F7" s="56" t="s">
        <v>45</v>
      </c>
      <c r="G7" s="70"/>
      <c r="H7" s="70"/>
      <c r="I7" s="71"/>
      <c r="J7" s="71"/>
      <c r="K7" s="59"/>
      <c r="L7" s="59"/>
      <c r="M7" s="56" t="s">
        <v>71</v>
      </c>
      <c r="N7" s="56" t="s">
        <v>77</v>
      </c>
      <c r="O7" s="56" t="s">
        <v>98</v>
      </c>
      <c r="P7" s="56" t="s">
        <v>237</v>
      </c>
      <c r="Q7" s="50"/>
      <c r="R7" s="113" t="s">
        <v>84</v>
      </c>
      <c r="S7" s="114"/>
      <c r="T7" s="124">
        <v>12</v>
      </c>
      <c r="U7" s="54"/>
      <c r="V7" s="62"/>
      <c r="W7" s="62"/>
      <c r="X7" s="62"/>
      <c r="Y7" s="62"/>
      <c r="Z7" s="62"/>
      <c r="AA7" s="50"/>
      <c r="AB7" s="50"/>
      <c r="AC7" s="50"/>
      <c r="AD7" s="50"/>
      <c r="AE7" s="50"/>
      <c r="AH7" s="66"/>
      <c r="AI7" s="66"/>
      <c r="AJ7" s="66"/>
      <c r="AK7" s="66"/>
      <c r="AL7" s="66"/>
      <c r="AM7" s="66"/>
      <c r="AN7" s="66"/>
      <c r="AO7" s="66"/>
      <c r="AP7" s="66"/>
    </row>
    <row r="8" spans="1:44" x14ac:dyDescent="0.35">
      <c r="A8" s="50"/>
      <c r="B8" s="54" t="s">
        <v>10</v>
      </c>
      <c r="C8" s="50"/>
      <c r="D8" s="58"/>
      <c r="E8" s="58">
        <v>0.4</v>
      </c>
      <c r="F8" s="58">
        <v>0.42</v>
      </c>
      <c r="G8" s="72"/>
      <c r="H8" s="72"/>
      <c r="I8" s="72"/>
      <c r="J8" s="72"/>
      <c r="K8" s="72"/>
      <c r="L8" s="72"/>
      <c r="M8" s="58">
        <v>0.43</v>
      </c>
      <c r="N8" s="58">
        <v>0.43</v>
      </c>
      <c r="O8" s="58">
        <v>0.43</v>
      </c>
      <c r="P8" s="58">
        <v>0.43</v>
      </c>
      <c r="Q8" s="50"/>
      <c r="R8" s="45" t="s">
        <v>238</v>
      </c>
      <c r="S8" s="46"/>
      <c r="T8" s="125">
        <v>0</v>
      </c>
      <c r="U8" s="62"/>
      <c r="V8" s="62"/>
      <c r="W8" s="62"/>
      <c r="X8" s="62"/>
      <c r="Y8" s="62"/>
      <c r="Z8" s="50"/>
      <c r="AA8" s="50"/>
      <c r="AB8" s="50"/>
      <c r="AC8" s="50"/>
      <c r="AD8" s="50"/>
      <c r="AE8" s="50"/>
      <c r="AH8" s="46"/>
      <c r="AI8" s="66"/>
      <c r="AJ8" s="66"/>
      <c r="AK8" s="66"/>
      <c r="AL8" s="66"/>
      <c r="AM8" s="66"/>
      <c r="AN8" s="66"/>
      <c r="AO8" s="66"/>
    </row>
    <row r="9" spans="1:44" x14ac:dyDescent="0.35">
      <c r="A9" s="50"/>
      <c r="B9" s="54" t="s">
        <v>19</v>
      </c>
      <c r="C9" s="50"/>
      <c r="D9" s="58"/>
      <c r="E9" s="341">
        <v>0.63719999999999999</v>
      </c>
      <c r="F9" s="58">
        <v>0.6</v>
      </c>
      <c r="G9" s="72"/>
      <c r="H9" s="72"/>
      <c r="I9" s="72"/>
      <c r="J9" s="72"/>
      <c r="K9" s="72"/>
      <c r="L9" s="72"/>
      <c r="M9" s="58">
        <v>0.60250000000000004</v>
      </c>
      <c r="N9" s="58">
        <v>0.60250000000000004</v>
      </c>
      <c r="O9" s="58">
        <v>0.60250000000000004</v>
      </c>
      <c r="P9" s="58">
        <v>0.60250000000000004</v>
      </c>
      <c r="Q9" s="50"/>
      <c r="R9" s="370" t="s">
        <v>119</v>
      </c>
      <c r="S9" s="371"/>
      <c r="T9" s="231">
        <f>SUM(T7:T8)</f>
        <v>12</v>
      </c>
      <c r="U9" s="62"/>
      <c r="V9" s="62"/>
      <c r="W9" s="62"/>
      <c r="X9" s="62"/>
      <c r="Y9" s="62"/>
      <c r="Z9" s="50"/>
      <c r="AA9" s="50"/>
      <c r="AB9" s="50"/>
      <c r="AC9" s="50"/>
      <c r="AD9" s="50"/>
      <c r="AE9" s="50"/>
      <c r="AH9" s="66"/>
      <c r="AI9" s="66"/>
      <c r="AJ9" s="66"/>
      <c r="AK9" s="66"/>
      <c r="AL9" s="66"/>
      <c r="AM9" s="66"/>
      <c r="AN9" s="66"/>
      <c r="AO9" s="66"/>
    </row>
    <row r="10" spans="1:44" x14ac:dyDescent="0.35">
      <c r="A10" s="50"/>
      <c r="B10" s="54" t="s">
        <v>76</v>
      </c>
      <c r="C10" s="50"/>
      <c r="D10" s="58"/>
      <c r="E10" s="341">
        <v>0.23</v>
      </c>
      <c r="F10" s="58">
        <v>0.2</v>
      </c>
      <c r="G10" s="72"/>
      <c r="H10" s="72"/>
      <c r="I10" s="72"/>
      <c r="J10" s="72"/>
      <c r="K10" s="72"/>
      <c r="L10" s="72"/>
      <c r="M10" s="58">
        <v>0.2</v>
      </c>
      <c r="N10" s="58">
        <v>0.21</v>
      </c>
      <c r="O10" s="58">
        <v>0.21</v>
      </c>
      <c r="P10" s="58">
        <v>0.21</v>
      </c>
      <c r="Q10" s="50"/>
      <c r="R10" s="63"/>
      <c r="S10" s="64"/>
      <c r="T10" s="54"/>
      <c r="U10" s="62"/>
      <c r="V10" s="62"/>
      <c r="W10" s="62"/>
      <c r="X10" s="62"/>
      <c r="Y10" s="62"/>
      <c r="Z10" s="50"/>
      <c r="AA10" s="50"/>
      <c r="AB10" s="50"/>
      <c r="AC10" s="50"/>
      <c r="AD10" s="50"/>
      <c r="AE10" s="50"/>
      <c r="AH10" s="66"/>
      <c r="AI10" s="66"/>
      <c r="AJ10" s="66"/>
      <c r="AK10" s="66"/>
      <c r="AL10" s="66"/>
      <c r="AM10" s="66"/>
      <c r="AN10" s="66"/>
      <c r="AO10" s="66"/>
    </row>
    <row r="11" spans="1:44" x14ac:dyDescent="0.35">
      <c r="A11" s="50"/>
      <c r="B11" s="54" t="s">
        <v>239</v>
      </c>
      <c r="C11" s="50"/>
      <c r="D11" s="58"/>
      <c r="E11" s="58">
        <v>0.62</v>
      </c>
      <c r="F11" s="58">
        <v>0.625</v>
      </c>
      <c r="G11" s="72"/>
      <c r="H11" s="72"/>
      <c r="I11" s="72"/>
      <c r="J11" s="72"/>
      <c r="K11" s="72"/>
      <c r="L11" s="72"/>
      <c r="M11" s="58">
        <v>0.63</v>
      </c>
      <c r="N11" s="58">
        <v>0.63</v>
      </c>
      <c r="O11" s="58">
        <v>0.63</v>
      </c>
      <c r="P11" s="58">
        <v>0.63</v>
      </c>
      <c r="Q11" s="50"/>
      <c r="R11" s="63"/>
      <c r="S11" s="64"/>
      <c r="T11" s="54"/>
      <c r="U11" s="62"/>
      <c r="V11" s="62"/>
      <c r="W11" s="62"/>
      <c r="X11" s="62"/>
      <c r="Y11" s="62"/>
      <c r="Z11" s="50"/>
      <c r="AA11" s="50"/>
      <c r="AB11" s="50"/>
      <c r="AC11" s="50"/>
      <c r="AD11" s="50"/>
      <c r="AE11" s="50"/>
      <c r="AH11" s="66"/>
      <c r="AI11" s="66"/>
      <c r="AJ11" s="66"/>
      <c r="AK11" s="66"/>
      <c r="AL11" s="66"/>
      <c r="AM11" s="66"/>
      <c r="AN11" s="66"/>
      <c r="AO11" s="66"/>
    </row>
    <row r="12" spans="1:44" x14ac:dyDescent="0.35">
      <c r="A12" s="50"/>
      <c r="B12" s="50"/>
      <c r="C12" s="50"/>
      <c r="D12" s="50"/>
      <c r="E12" s="50"/>
      <c r="F12" s="50"/>
      <c r="G12" s="59"/>
      <c r="H12" s="59"/>
      <c r="I12" s="59"/>
      <c r="J12" s="59"/>
      <c r="K12" s="59"/>
      <c r="L12" s="59"/>
      <c r="M12" s="50"/>
      <c r="N12" s="50"/>
      <c r="O12" s="50"/>
      <c r="P12" s="50"/>
      <c r="Q12" s="50"/>
      <c r="R12" s="50"/>
      <c r="S12" s="50"/>
      <c r="T12" s="50"/>
      <c r="U12" s="50"/>
      <c r="V12" s="50"/>
      <c r="W12" s="50"/>
      <c r="X12" s="50"/>
      <c r="Y12" s="50"/>
      <c r="Z12" s="50"/>
      <c r="AA12" s="50"/>
      <c r="AB12" s="50"/>
      <c r="AC12" s="50"/>
      <c r="AD12" s="50"/>
      <c r="AE12" s="50"/>
      <c r="AH12" s="66"/>
      <c r="AI12" s="66"/>
      <c r="AJ12" s="66"/>
      <c r="AK12" s="66"/>
      <c r="AL12" s="66"/>
      <c r="AM12" s="66"/>
      <c r="AN12" s="66"/>
      <c r="AO12" s="66"/>
    </row>
    <row r="13" spans="1:44" x14ac:dyDescent="0.35">
      <c r="A13" s="50"/>
      <c r="B13" s="50" t="s">
        <v>95</v>
      </c>
      <c r="C13" s="380">
        <v>0</v>
      </c>
      <c r="D13" s="381"/>
      <c r="E13" s="50"/>
      <c r="F13" s="50"/>
      <c r="G13" s="59"/>
      <c r="H13" s="59"/>
      <c r="I13" s="59"/>
      <c r="J13" s="59"/>
      <c r="K13" s="59"/>
      <c r="L13" s="59"/>
      <c r="M13" s="50"/>
      <c r="N13" s="50"/>
      <c r="O13" s="54" t="s">
        <v>94</v>
      </c>
      <c r="P13" s="50"/>
      <c r="Q13" s="50"/>
      <c r="R13" s="50">
        <v>203700</v>
      </c>
      <c r="S13" s="5"/>
      <c r="T13" s="50"/>
      <c r="U13" s="50"/>
      <c r="V13" s="54" t="s">
        <v>15</v>
      </c>
      <c r="W13" s="50"/>
      <c r="X13" s="50"/>
      <c r="Y13" s="126">
        <v>0.02</v>
      </c>
      <c r="Z13" s="232">
        <f>1+Y13</f>
        <v>1.02</v>
      </c>
      <c r="AA13" s="50"/>
      <c r="AB13" s="50"/>
      <c r="AC13" s="50"/>
      <c r="AD13" s="50"/>
      <c r="AE13" s="50"/>
      <c r="AH13" s="66"/>
      <c r="AI13" s="66"/>
      <c r="AJ13" s="66"/>
      <c r="AK13" s="66"/>
      <c r="AL13" s="66"/>
      <c r="AM13" s="66"/>
      <c r="AN13" s="66"/>
      <c r="AO13" s="66"/>
    </row>
    <row r="14" spans="1:44" x14ac:dyDescent="0.35">
      <c r="A14" s="50"/>
      <c r="B14" s="50" t="s">
        <v>96</v>
      </c>
      <c r="C14" s="382">
        <v>0</v>
      </c>
      <c r="D14" s="383"/>
      <c r="E14" s="50"/>
      <c r="F14" s="50"/>
      <c r="G14" s="60"/>
      <c r="H14" s="60"/>
      <c r="I14" s="60"/>
      <c r="J14" s="60"/>
      <c r="K14" s="60"/>
      <c r="L14" s="60"/>
      <c r="M14" s="50"/>
      <c r="N14" s="50"/>
      <c r="O14" s="50"/>
      <c r="P14" s="50"/>
      <c r="Q14" s="50"/>
      <c r="R14" s="50"/>
      <c r="S14" s="333"/>
      <c r="T14" s="50"/>
      <c r="U14" s="50"/>
      <c r="V14" s="54" t="s">
        <v>104</v>
      </c>
      <c r="W14" s="50"/>
      <c r="X14" s="50"/>
      <c r="Y14" s="126">
        <v>0.02</v>
      </c>
      <c r="Z14" s="232">
        <f>1+Y14</f>
        <v>1.02</v>
      </c>
      <c r="AA14" s="50"/>
      <c r="AB14" s="50"/>
      <c r="AC14" s="50"/>
      <c r="AD14" s="50"/>
      <c r="AE14" s="50"/>
      <c r="AH14" s="66"/>
      <c r="AI14" s="66"/>
      <c r="AJ14" s="66"/>
      <c r="AK14" s="66"/>
      <c r="AL14" s="66"/>
      <c r="AM14" s="66"/>
      <c r="AN14" s="66"/>
      <c r="AO14" s="66"/>
    </row>
    <row r="15" spans="1:44" ht="9" customHeight="1" x14ac:dyDescent="0.35">
      <c r="A15" s="50"/>
      <c r="B15" s="50"/>
      <c r="C15" s="61"/>
      <c r="D15" s="61"/>
      <c r="E15" s="61"/>
      <c r="F15" s="50"/>
      <c r="G15" s="59"/>
      <c r="H15" s="59"/>
      <c r="I15" s="59"/>
      <c r="J15" s="59"/>
      <c r="K15" s="59"/>
      <c r="L15" s="59"/>
      <c r="M15" s="50"/>
      <c r="N15" s="50"/>
      <c r="O15" s="50"/>
      <c r="P15" s="50"/>
      <c r="Q15" s="50"/>
      <c r="R15" s="50"/>
      <c r="S15" s="50"/>
      <c r="T15" s="50"/>
      <c r="U15" s="50"/>
      <c r="V15" s="50"/>
      <c r="W15" s="50"/>
      <c r="X15" s="50"/>
      <c r="Y15" s="50"/>
      <c r="Z15" s="50"/>
      <c r="AA15" s="50"/>
      <c r="AB15" s="50"/>
      <c r="AC15" s="50"/>
      <c r="AD15" s="50"/>
      <c r="AE15" s="50"/>
      <c r="AH15" s="66"/>
      <c r="AI15" s="66"/>
      <c r="AJ15" s="66"/>
      <c r="AK15" s="66"/>
      <c r="AL15" s="66"/>
      <c r="AM15" s="66"/>
      <c r="AN15" s="66"/>
      <c r="AO15" s="66"/>
    </row>
    <row r="16" spans="1:44" x14ac:dyDescent="0.35">
      <c r="A16" s="287" t="s">
        <v>85</v>
      </c>
      <c r="B16" s="295" t="s">
        <v>218</v>
      </c>
      <c r="C16" s="316"/>
      <c r="D16" s="289"/>
      <c r="E16" s="317" t="s">
        <v>42</v>
      </c>
      <c r="F16" s="289"/>
      <c r="G16" s="318"/>
      <c r="H16" s="318"/>
      <c r="I16" s="318"/>
      <c r="J16" s="318"/>
      <c r="K16" s="318"/>
      <c r="L16" s="318"/>
      <c r="M16" s="362" t="s">
        <v>0</v>
      </c>
      <c r="N16" s="372"/>
      <c r="O16" s="364"/>
      <c r="P16" s="317" t="s">
        <v>42</v>
      </c>
      <c r="Q16" s="400" t="s">
        <v>1</v>
      </c>
      <c r="R16" s="401"/>
      <c r="S16" s="402"/>
      <c r="T16" s="317" t="s">
        <v>42</v>
      </c>
      <c r="U16" s="400" t="s">
        <v>20</v>
      </c>
      <c r="V16" s="401"/>
      <c r="W16" s="402"/>
      <c r="X16" s="317" t="s">
        <v>42</v>
      </c>
      <c r="Y16" s="400" t="s">
        <v>21</v>
      </c>
      <c r="Z16" s="401"/>
      <c r="AA16" s="402"/>
      <c r="AB16" s="317" t="s">
        <v>42</v>
      </c>
      <c r="AC16" s="400" t="s">
        <v>22</v>
      </c>
      <c r="AD16" s="401"/>
      <c r="AE16" s="402"/>
      <c r="AF16" s="319" t="s">
        <v>176</v>
      </c>
      <c r="AH16" s="66"/>
      <c r="AI16" s="66"/>
      <c r="AJ16" s="66"/>
      <c r="AK16" s="66"/>
      <c r="AL16" s="66"/>
      <c r="AM16" s="66"/>
      <c r="AN16" s="66"/>
      <c r="AO16" s="66"/>
      <c r="AP16" s="46"/>
      <c r="AQ16" s="46"/>
      <c r="AR16" s="46"/>
    </row>
    <row r="17" spans="1:44" x14ac:dyDescent="0.35">
      <c r="A17" s="295" t="s">
        <v>28</v>
      </c>
      <c r="B17" s="295" t="s">
        <v>217</v>
      </c>
      <c r="C17" s="295" t="s">
        <v>2</v>
      </c>
      <c r="D17" s="295" t="s">
        <v>3</v>
      </c>
      <c r="E17" s="317" t="s">
        <v>43</v>
      </c>
      <c r="F17" s="320" t="s">
        <v>11</v>
      </c>
      <c r="G17" s="312" t="s">
        <v>30</v>
      </c>
      <c r="H17" s="312" t="s">
        <v>31</v>
      </c>
      <c r="I17" s="312" t="s">
        <v>32</v>
      </c>
      <c r="J17" s="312" t="s">
        <v>33</v>
      </c>
      <c r="K17" s="312" t="s">
        <v>34</v>
      </c>
      <c r="L17" s="321" t="s">
        <v>35</v>
      </c>
      <c r="M17" s="322" t="s">
        <v>4</v>
      </c>
      <c r="N17" s="322" t="s">
        <v>5</v>
      </c>
      <c r="O17" s="320" t="s">
        <v>6</v>
      </c>
      <c r="P17" s="317" t="s">
        <v>43</v>
      </c>
      <c r="Q17" s="323" t="s">
        <v>4</v>
      </c>
      <c r="R17" s="323" t="s">
        <v>5</v>
      </c>
      <c r="S17" s="320" t="s">
        <v>6</v>
      </c>
      <c r="T17" s="317" t="s">
        <v>43</v>
      </c>
      <c r="U17" s="323" t="s">
        <v>4</v>
      </c>
      <c r="V17" s="323" t="s">
        <v>5</v>
      </c>
      <c r="W17" s="320" t="s">
        <v>6</v>
      </c>
      <c r="X17" s="317" t="s">
        <v>43</v>
      </c>
      <c r="Y17" s="323" t="s">
        <v>4</v>
      </c>
      <c r="Z17" s="323" t="s">
        <v>5</v>
      </c>
      <c r="AA17" s="320" t="s">
        <v>6</v>
      </c>
      <c r="AB17" s="317" t="s">
        <v>43</v>
      </c>
      <c r="AC17" s="323" t="s">
        <v>4</v>
      </c>
      <c r="AD17" s="323" t="s">
        <v>5</v>
      </c>
      <c r="AE17" s="320" t="s">
        <v>6</v>
      </c>
      <c r="AF17" s="319" t="s">
        <v>177</v>
      </c>
      <c r="AH17" s="66"/>
      <c r="AI17" s="66"/>
      <c r="AJ17" s="66"/>
      <c r="AK17" s="66"/>
      <c r="AL17" s="66"/>
      <c r="AM17" s="66"/>
      <c r="AN17" s="66"/>
      <c r="AO17" s="66"/>
      <c r="AP17" s="46"/>
      <c r="AQ17" s="46"/>
      <c r="AR17" s="46"/>
    </row>
    <row r="18" spans="1:44" x14ac:dyDescent="0.35">
      <c r="A18" s="331" t="s">
        <v>99</v>
      </c>
      <c r="B18" s="120" t="s">
        <v>83</v>
      </c>
      <c r="C18" s="148">
        <f t="shared" ref="C18:C35" si="0">D18*12</f>
        <v>6</v>
      </c>
      <c r="D18" s="121">
        <v>0.5</v>
      </c>
      <c r="E18" s="175">
        <f>D18</f>
        <v>0.5</v>
      </c>
      <c r="F18" s="122">
        <v>203700</v>
      </c>
      <c r="G18" s="6">
        <f>IF(F18=203700,203700,(F18/12*$T$7+F18*$Z$13/12*$T$8))</f>
        <v>203700</v>
      </c>
      <c r="H18" s="7">
        <f>IF(G18=203700, (203700), (G18*$Z$13))</f>
        <v>203700</v>
      </c>
      <c r="I18" s="7">
        <f>IF(G18=203700,(203700),(H18*$Z$13))</f>
        <v>203700</v>
      </c>
      <c r="J18" s="7">
        <f t="shared" ref="J18:L26" si="1">IF(H18=203700,(203700),(I18*$Z$13))</f>
        <v>203700</v>
      </c>
      <c r="K18" s="7">
        <f t="shared" si="1"/>
        <v>203700</v>
      </c>
      <c r="L18" s="7">
        <f t="shared" si="1"/>
        <v>203700</v>
      </c>
      <c r="M18" s="149">
        <f>IF(D18=E18, G18*D18, E18*G18)</f>
        <v>101850</v>
      </c>
      <c r="N18" s="149">
        <f>SUM(M18/12*$T$7*$E$9)+(M18/12*$T$8*$F$9)</f>
        <v>64898.82</v>
      </c>
      <c r="O18" s="150">
        <f>SUM(M18:N18)</f>
        <v>166748.82</v>
      </c>
      <c r="P18" s="175">
        <f t="shared" ref="P18:P26" si="2">E18</f>
        <v>0.5</v>
      </c>
      <c r="Q18" s="149"/>
      <c r="R18" s="149">
        <f>SUM(Q18/12*$T$7*$F$9)+(Q18/12*$T$8*$M$9)</f>
        <v>0</v>
      </c>
      <c r="S18" s="150">
        <f t="shared" ref="S18:S26" si="3">SUM(Q18:R18)</f>
        <v>0</v>
      </c>
      <c r="T18" s="175">
        <f>E18</f>
        <v>0.5</v>
      </c>
      <c r="U18" s="149"/>
      <c r="V18" s="149">
        <f>SUM(U18/12*$T$7*$M$9)+(U18/12*$T$8*$N$9)</f>
        <v>0</v>
      </c>
      <c r="W18" s="150">
        <f>SUM(U18:V18)</f>
        <v>0</v>
      </c>
      <c r="X18" s="175">
        <f>E18</f>
        <v>0.5</v>
      </c>
      <c r="Y18" s="149"/>
      <c r="Z18" s="149">
        <f>SUM(Y18/12*$T$7*$N$9)+(Y18/12*$T$8*$O$9)</f>
        <v>0</v>
      </c>
      <c r="AA18" s="150">
        <f>SUM(Y18:Z18)</f>
        <v>0</v>
      </c>
      <c r="AB18" s="175">
        <f>E18</f>
        <v>0.5</v>
      </c>
      <c r="AC18" s="149"/>
      <c r="AD18" s="149">
        <f>SUM(AC18/12*$T$7*$O$9)+(AC18/12*$T$8*$P$9)</f>
        <v>0</v>
      </c>
      <c r="AE18" s="150">
        <f>SUM(AC18:AD18)</f>
        <v>0</v>
      </c>
      <c r="AF18" s="180"/>
      <c r="AH18" s="66"/>
      <c r="AI18" s="66"/>
      <c r="AJ18" s="66"/>
      <c r="AK18" s="66"/>
      <c r="AL18" s="66"/>
      <c r="AM18" s="66"/>
      <c r="AN18" s="66"/>
      <c r="AO18" s="66"/>
      <c r="AP18" s="46"/>
      <c r="AQ18" s="46"/>
      <c r="AR18" s="46"/>
    </row>
    <row r="19" spans="1:44" x14ac:dyDescent="0.35">
      <c r="A19" s="117"/>
      <c r="B19" s="118" t="s">
        <v>26</v>
      </c>
      <c r="C19" s="44">
        <f t="shared" si="0"/>
        <v>0</v>
      </c>
      <c r="D19" s="119"/>
      <c r="E19" s="175">
        <f t="shared" ref="E19:E26" si="4">D19</f>
        <v>0</v>
      </c>
      <c r="F19" s="234"/>
      <c r="G19" s="6">
        <f t="shared" ref="G19:G26" si="5">IF(F19=203700,203700,(F19/12*$T$7+F19*$Z$13/12*$T$8))</f>
        <v>0</v>
      </c>
      <c r="H19" s="7">
        <f t="shared" ref="H19:H26" si="6">IF(G19=203700, (203700), (G19*$Z$13))</f>
        <v>0</v>
      </c>
      <c r="I19" s="7">
        <f t="shared" ref="I19:I26" si="7">IF(G19=203700,(203700),(H19*$Z$13))</f>
        <v>0</v>
      </c>
      <c r="J19" s="7">
        <f t="shared" si="1"/>
        <v>0</v>
      </c>
      <c r="K19" s="7">
        <f t="shared" si="1"/>
        <v>0</v>
      </c>
      <c r="L19" s="7">
        <f t="shared" si="1"/>
        <v>0</v>
      </c>
      <c r="M19" s="151">
        <f t="shared" ref="M19:M26" si="8">IF(D19=E19, G19*D19, E19*G19)</f>
        <v>0</v>
      </c>
      <c r="N19" s="151">
        <f t="shared" ref="N19:N26" si="9">SUM(M19/12*$T$7*$E$9)+(M19/12*$T$8*$F$9)</f>
        <v>0</v>
      </c>
      <c r="O19" s="96">
        <f>SUM(M19:N19)</f>
        <v>0</v>
      </c>
      <c r="P19" s="152">
        <f t="shared" si="2"/>
        <v>0</v>
      </c>
      <c r="Q19" s="151">
        <f>P19*H19</f>
        <v>0</v>
      </c>
      <c r="R19" s="151">
        <f t="shared" ref="R19:R26" si="10">SUM(Q19/12*$T$7*$F$9)+(Q19/12*$T$8*$M$9)</f>
        <v>0</v>
      </c>
      <c r="S19" s="96">
        <f t="shared" si="3"/>
        <v>0</v>
      </c>
      <c r="T19" s="152">
        <f t="shared" ref="T19:T26" si="11">E19</f>
        <v>0</v>
      </c>
      <c r="U19" s="151">
        <f t="shared" ref="U19:U26" si="12">T19*I19</f>
        <v>0</v>
      </c>
      <c r="V19" s="151">
        <f t="shared" ref="V19:V26" si="13">SUM(U19/12*$T$7*$M$9)+(U19/12*$T$8*$N$9)</f>
        <v>0</v>
      </c>
      <c r="W19" s="96">
        <f>SUM(U19:V19)</f>
        <v>0</v>
      </c>
      <c r="X19" s="152">
        <f t="shared" ref="X19:X26" si="14">E19</f>
        <v>0</v>
      </c>
      <c r="Y19" s="151">
        <f t="shared" ref="Y19:Y25" si="15">X19*J19</f>
        <v>0</v>
      </c>
      <c r="Z19" s="151">
        <f t="shared" ref="Z19:Z26" si="16">SUM(Y19/12*$T$7*$N$9)+(Y19/12*$T$8*$O$9)</f>
        <v>0</v>
      </c>
      <c r="AA19" s="96">
        <f>SUM(Y19:Z19)</f>
        <v>0</v>
      </c>
      <c r="AB19" s="152">
        <f t="shared" ref="AB19:AB26" si="17">E19</f>
        <v>0</v>
      </c>
      <c r="AC19" s="151">
        <f>AB19*K19</f>
        <v>0</v>
      </c>
      <c r="AD19" s="151">
        <f t="shared" ref="AD19:AD26" si="18">SUM(AC19/12*$T$7*$O$9)+(AC19/12*$T$8*$P$9)</f>
        <v>0</v>
      </c>
      <c r="AE19" s="96">
        <f>SUM(AC19:AD19)</f>
        <v>0</v>
      </c>
      <c r="AF19" s="181"/>
      <c r="AH19" s="66"/>
      <c r="AI19" s="66"/>
      <c r="AJ19" s="66"/>
      <c r="AK19" s="66"/>
      <c r="AL19" s="66"/>
      <c r="AM19" s="66"/>
      <c r="AN19" s="66"/>
      <c r="AO19" s="66"/>
      <c r="AP19" s="46"/>
      <c r="AQ19" s="46"/>
      <c r="AR19" s="46"/>
    </row>
    <row r="20" spans="1:44" x14ac:dyDescent="0.35">
      <c r="A20" s="123"/>
      <c r="B20" s="120"/>
      <c r="C20" s="148">
        <f t="shared" si="0"/>
        <v>0</v>
      </c>
      <c r="D20" s="121"/>
      <c r="E20" s="175">
        <f t="shared" si="4"/>
        <v>0</v>
      </c>
      <c r="F20" s="235">
        <v>0.01</v>
      </c>
      <c r="G20" s="6">
        <f t="shared" si="5"/>
        <v>0.01</v>
      </c>
      <c r="H20" s="7">
        <f t="shared" si="6"/>
        <v>1.0200000000000001E-2</v>
      </c>
      <c r="I20" s="7">
        <f t="shared" si="7"/>
        <v>1.0404000000000002E-2</v>
      </c>
      <c r="J20" s="7">
        <f t="shared" si="1"/>
        <v>1.0612080000000001E-2</v>
      </c>
      <c r="K20" s="7">
        <f t="shared" si="1"/>
        <v>1.0824321600000001E-2</v>
      </c>
      <c r="L20" s="7">
        <f t="shared" si="1"/>
        <v>1.1040808032000001E-2</v>
      </c>
      <c r="M20" s="149">
        <f t="shared" si="8"/>
        <v>0</v>
      </c>
      <c r="N20" s="149">
        <f t="shared" si="9"/>
        <v>0</v>
      </c>
      <c r="O20" s="150">
        <f t="shared" ref="O20:O35" si="19">SUM(M20:N20)</f>
        <v>0</v>
      </c>
      <c r="P20" s="175">
        <f t="shared" si="2"/>
        <v>0</v>
      </c>
      <c r="Q20" s="149">
        <f>P20*H20</f>
        <v>0</v>
      </c>
      <c r="R20" s="149">
        <f t="shared" si="10"/>
        <v>0</v>
      </c>
      <c r="S20" s="150">
        <f t="shared" si="3"/>
        <v>0</v>
      </c>
      <c r="T20" s="175">
        <f t="shared" si="11"/>
        <v>0</v>
      </c>
      <c r="U20" s="149">
        <f t="shared" si="12"/>
        <v>0</v>
      </c>
      <c r="V20" s="149">
        <f t="shared" si="13"/>
        <v>0</v>
      </c>
      <c r="W20" s="150">
        <f t="shared" ref="W20:W26" si="20">SUM(U20:V20)</f>
        <v>0</v>
      </c>
      <c r="X20" s="175">
        <f t="shared" si="14"/>
        <v>0</v>
      </c>
      <c r="Y20" s="149">
        <f t="shared" si="15"/>
        <v>0</v>
      </c>
      <c r="Z20" s="149">
        <f t="shared" si="16"/>
        <v>0</v>
      </c>
      <c r="AA20" s="150">
        <f>SUM(Y20:Z20)</f>
        <v>0</v>
      </c>
      <c r="AB20" s="175">
        <f t="shared" si="17"/>
        <v>0</v>
      </c>
      <c r="AC20" s="149">
        <f>AB20*K20</f>
        <v>0</v>
      </c>
      <c r="AD20" s="149">
        <f t="shared" si="18"/>
        <v>0</v>
      </c>
      <c r="AE20" s="150">
        <f t="shared" ref="AE20:AE35" si="21">SUM(AC20:AD20)</f>
        <v>0</v>
      </c>
      <c r="AF20" s="180"/>
      <c r="AH20" s="66"/>
      <c r="AI20" s="66"/>
      <c r="AJ20" s="66"/>
      <c r="AK20" s="66"/>
      <c r="AL20" s="66"/>
      <c r="AM20" s="66"/>
      <c r="AN20" s="66"/>
      <c r="AO20" s="66"/>
      <c r="AP20" s="46"/>
      <c r="AQ20" s="46"/>
      <c r="AR20" s="46"/>
    </row>
    <row r="21" spans="1:44" x14ac:dyDescent="0.35">
      <c r="A21" s="117"/>
      <c r="B21" s="117"/>
      <c r="C21" s="44">
        <f t="shared" si="0"/>
        <v>0</v>
      </c>
      <c r="D21" s="119"/>
      <c r="E21" s="175">
        <f t="shared" si="4"/>
        <v>0</v>
      </c>
      <c r="F21" s="234">
        <v>0.01</v>
      </c>
      <c r="G21" s="6">
        <f t="shared" si="5"/>
        <v>0.01</v>
      </c>
      <c r="H21" s="7">
        <f t="shared" si="6"/>
        <v>1.0200000000000001E-2</v>
      </c>
      <c r="I21" s="7">
        <f t="shared" si="7"/>
        <v>1.0404000000000002E-2</v>
      </c>
      <c r="J21" s="7">
        <f t="shared" si="1"/>
        <v>1.0612080000000001E-2</v>
      </c>
      <c r="K21" s="7">
        <f t="shared" si="1"/>
        <v>1.0824321600000001E-2</v>
      </c>
      <c r="L21" s="7">
        <f t="shared" si="1"/>
        <v>1.1040808032000001E-2</v>
      </c>
      <c r="M21" s="151">
        <f t="shared" si="8"/>
        <v>0</v>
      </c>
      <c r="N21" s="151">
        <f>SUM(M21/12*$T$7*$E$9)+(M21/12*$T$8*$F$9)</f>
        <v>0</v>
      </c>
      <c r="O21" s="96">
        <f t="shared" si="19"/>
        <v>0</v>
      </c>
      <c r="P21" s="152">
        <f t="shared" si="2"/>
        <v>0</v>
      </c>
      <c r="Q21" s="151">
        <f>P21*H21</f>
        <v>0</v>
      </c>
      <c r="R21" s="151">
        <f>SUM(Q21/12*$T$7*$F$9)+(Q21/12*$T$8*$M$9)</f>
        <v>0</v>
      </c>
      <c r="S21" s="96">
        <f t="shared" si="3"/>
        <v>0</v>
      </c>
      <c r="T21" s="152">
        <f t="shared" si="11"/>
        <v>0</v>
      </c>
      <c r="U21" s="151">
        <f t="shared" si="12"/>
        <v>0</v>
      </c>
      <c r="V21" s="151">
        <f>SUM(U21/12*$T$7*$M$9)+(U21/12*$T$8*$N$9)</f>
        <v>0</v>
      </c>
      <c r="W21" s="96">
        <f t="shared" si="20"/>
        <v>0</v>
      </c>
      <c r="X21" s="152">
        <f t="shared" si="14"/>
        <v>0</v>
      </c>
      <c r="Y21" s="151">
        <f t="shared" si="15"/>
        <v>0</v>
      </c>
      <c r="Z21" s="151">
        <f t="shared" si="16"/>
        <v>0</v>
      </c>
      <c r="AA21" s="96">
        <f t="shared" ref="AA21:AA35" si="22">SUM(Y21:Z21)</f>
        <v>0</v>
      </c>
      <c r="AB21" s="152">
        <f t="shared" si="17"/>
        <v>0</v>
      </c>
      <c r="AC21" s="151">
        <f t="shared" ref="AC21:AC26" si="23">AB21*K21</f>
        <v>0</v>
      </c>
      <c r="AD21" s="151">
        <f t="shared" si="18"/>
        <v>0</v>
      </c>
      <c r="AE21" s="96">
        <f t="shared" si="21"/>
        <v>0</v>
      </c>
      <c r="AF21" s="181"/>
      <c r="AP21" s="46"/>
      <c r="AQ21" s="46"/>
      <c r="AR21" s="46"/>
    </row>
    <row r="22" spans="1:44" x14ac:dyDescent="0.35">
      <c r="A22" s="123"/>
      <c r="B22" s="123"/>
      <c r="C22" s="148">
        <f t="shared" si="0"/>
        <v>0</v>
      </c>
      <c r="D22" s="121"/>
      <c r="E22" s="175">
        <f t="shared" si="4"/>
        <v>0</v>
      </c>
      <c r="F22" s="235">
        <v>0.01</v>
      </c>
      <c r="G22" s="6">
        <f t="shared" si="5"/>
        <v>0.01</v>
      </c>
      <c r="H22" s="7">
        <f t="shared" si="6"/>
        <v>1.0200000000000001E-2</v>
      </c>
      <c r="I22" s="7">
        <f t="shared" si="7"/>
        <v>1.0404000000000002E-2</v>
      </c>
      <c r="J22" s="7">
        <f t="shared" si="1"/>
        <v>1.0612080000000001E-2</v>
      </c>
      <c r="K22" s="7">
        <f t="shared" si="1"/>
        <v>1.0824321600000001E-2</v>
      </c>
      <c r="L22" s="7">
        <f t="shared" si="1"/>
        <v>1.1040808032000001E-2</v>
      </c>
      <c r="M22" s="149">
        <f t="shared" si="8"/>
        <v>0</v>
      </c>
      <c r="N22" s="149">
        <f t="shared" si="9"/>
        <v>0</v>
      </c>
      <c r="O22" s="150">
        <f t="shared" si="19"/>
        <v>0</v>
      </c>
      <c r="P22" s="175">
        <f t="shared" si="2"/>
        <v>0</v>
      </c>
      <c r="Q22" s="149">
        <f>P22*H22</f>
        <v>0</v>
      </c>
      <c r="R22" s="149">
        <f t="shared" si="10"/>
        <v>0</v>
      </c>
      <c r="S22" s="150">
        <f t="shared" si="3"/>
        <v>0</v>
      </c>
      <c r="T22" s="175">
        <f t="shared" si="11"/>
        <v>0</v>
      </c>
      <c r="U22" s="149">
        <f t="shared" si="12"/>
        <v>0</v>
      </c>
      <c r="V22" s="149">
        <f t="shared" si="13"/>
        <v>0</v>
      </c>
      <c r="W22" s="150">
        <f t="shared" si="20"/>
        <v>0</v>
      </c>
      <c r="X22" s="175">
        <f t="shared" si="14"/>
        <v>0</v>
      </c>
      <c r="Y22" s="149">
        <f t="shared" si="15"/>
        <v>0</v>
      </c>
      <c r="Z22" s="149">
        <f>SUM(Y22/12*$T$7*$N$9)+(Y22/12*$T$8*$O$9)</f>
        <v>0</v>
      </c>
      <c r="AA22" s="150">
        <f t="shared" si="22"/>
        <v>0</v>
      </c>
      <c r="AB22" s="175">
        <f t="shared" si="17"/>
        <v>0</v>
      </c>
      <c r="AC22" s="149">
        <f t="shared" si="23"/>
        <v>0</v>
      </c>
      <c r="AD22" s="149">
        <f t="shared" si="18"/>
        <v>0</v>
      </c>
      <c r="AE22" s="150">
        <f t="shared" si="21"/>
        <v>0</v>
      </c>
      <c r="AF22" s="180"/>
      <c r="AP22" s="46"/>
      <c r="AQ22" s="46"/>
      <c r="AR22" s="46"/>
    </row>
    <row r="23" spans="1:44" x14ac:dyDescent="0.35">
      <c r="A23" s="117"/>
      <c r="B23" s="117"/>
      <c r="C23" s="44">
        <f t="shared" si="0"/>
        <v>0</v>
      </c>
      <c r="D23" s="119"/>
      <c r="E23" s="175">
        <f t="shared" si="4"/>
        <v>0</v>
      </c>
      <c r="F23" s="234">
        <v>0.01</v>
      </c>
      <c r="G23" s="6">
        <f t="shared" si="5"/>
        <v>0.01</v>
      </c>
      <c r="H23" s="7">
        <f t="shared" si="6"/>
        <v>1.0200000000000001E-2</v>
      </c>
      <c r="I23" s="7">
        <f t="shared" si="7"/>
        <v>1.0404000000000002E-2</v>
      </c>
      <c r="J23" s="7">
        <f t="shared" si="1"/>
        <v>1.0612080000000001E-2</v>
      </c>
      <c r="K23" s="7">
        <f t="shared" si="1"/>
        <v>1.0824321600000001E-2</v>
      </c>
      <c r="L23" s="7">
        <f t="shared" si="1"/>
        <v>1.1040808032000001E-2</v>
      </c>
      <c r="M23" s="151">
        <f>IF(D23=E23, G23*D23, E23*G23)</f>
        <v>0</v>
      </c>
      <c r="N23" s="151">
        <f t="shared" si="9"/>
        <v>0</v>
      </c>
      <c r="O23" s="96">
        <f t="shared" si="19"/>
        <v>0</v>
      </c>
      <c r="P23" s="152">
        <f t="shared" si="2"/>
        <v>0</v>
      </c>
      <c r="Q23" s="151">
        <f t="shared" ref="Q23:Q26" si="24">P23*H23</f>
        <v>0</v>
      </c>
      <c r="R23" s="151">
        <f t="shared" si="10"/>
        <v>0</v>
      </c>
      <c r="S23" s="96">
        <f t="shared" si="3"/>
        <v>0</v>
      </c>
      <c r="T23" s="152">
        <f t="shared" si="11"/>
        <v>0</v>
      </c>
      <c r="U23" s="151">
        <f t="shared" si="12"/>
        <v>0</v>
      </c>
      <c r="V23" s="151">
        <f t="shared" si="13"/>
        <v>0</v>
      </c>
      <c r="W23" s="96">
        <f t="shared" si="20"/>
        <v>0</v>
      </c>
      <c r="X23" s="152">
        <f t="shared" si="14"/>
        <v>0</v>
      </c>
      <c r="Y23" s="151">
        <f t="shared" si="15"/>
        <v>0</v>
      </c>
      <c r="Z23" s="151">
        <f t="shared" si="16"/>
        <v>0</v>
      </c>
      <c r="AA23" s="96">
        <f t="shared" si="22"/>
        <v>0</v>
      </c>
      <c r="AB23" s="152">
        <f t="shared" si="17"/>
        <v>0</v>
      </c>
      <c r="AC23" s="151">
        <f t="shared" si="23"/>
        <v>0</v>
      </c>
      <c r="AD23" s="151">
        <f t="shared" si="18"/>
        <v>0</v>
      </c>
      <c r="AE23" s="96">
        <f t="shared" si="21"/>
        <v>0</v>
      </c>
      <c r="AF23" s="181"/>
      <c r="AP23" s="46"/>
      <c r="AQ23" s="46"/>
      <c r="AR23" s="46"/>
    </row>
    <row r="24" spans="1:44" x14ac:dyDescent="0.35">
      <c r="A24" s="123"/>
      <c r="B24" s="123"/>
      <c r="C24" s="148">
        <f t="shared" si="0"/>
        <v>0</v>
      </c>
      <c r="D24" s="121"/>
      <c r="E24" s="175">
        <f t="shared" si="4"/>
        <v>0</v>
      </c>
      <c r="F24" s="235">
        <v>0.01</v>
      </c>
      <c r="G24" s="6">
        <f t="shared" si="5"/>
        <v>0.01</v>
      </c>
      <c r="H24" s="7">
        <f t="shared" si="6"/>
        <v>1.0200000000000001E-2</v>
      </c>
      <c r="I24" s="7">
        <f t="shared" si="7"/>
        <v>1.0404000000000002E-2</v>
      </c>
      <c r="J24" s="7">
        <f t="shared" si="1"/>
        <v>1.0612080000000001E-2</v>
      </c>
      <c r="K24" s="7">
        <f t="shared" si="1"/>
        <v>1.0824321600000001E-2</v>
      </c>
      <c r="L24" s="7">
        <f t="shared" si="1"/>
        <v>1.1040808032000001E-2</v>
      </c>
      <c r="M24" s="149">
        <f t="shared" si="8"/>
        <v>0</v>
      </c>
      <c r="N24" s="149">
        <f t="shared" si="9"/>
        <v>0</v>
      </c>
      <c r="O24" s="150">
        <f>SUM(M24:N24)</f>
        <v>0</v>
      </c>
      <c r="P24" s="175">
        <f t="shared" si="2"/>
        <v>0</v>
      </c>
      <c r="Q24" s="149">
        <f t="shared" si="24"/>
        <v>0</v>
      </c>
      <c r="R24" s="149">
        <f t="shared" si="10"/>
        <v>0</v>
      </c>
      <c r="S24" s="150">
        <f t="shared" si="3"/>
        <v>0</v>
      </c>
      <c r="T24" s="175">
        <f t="shared" si="11"/>
        <v>0</v>
      </c>
      <c r="U24" s="149">
        <f t="shared" si="12"/>
        <v>0</v>
      </c>
      <c r="V24" s="149">
        <f t="shared" si="13"/>
        <v>0</v>
      </c>
      <c r="W24" s="150">
        <f t="shared" si="20"/>
        <v>0</v>
      </c>
      <c r="X24" s="175">
        <f t="shared" si="14"/>
        <v>0</v>
      </c>
      <c r="Y24" s="149">
        <f t="shared" si="15"/>
        <v>0</v>
      </c>
      <c r="Z24" s="149">
        <f t="shared" si="16"/>
        <v>0</v>
      </c>
      <c r="AA24" s="150">
        <f t="shared" si="22"/>
        <v>0</v>
      </c>
      <c r="AB24" s="175">
        <f t="shared" si="17"/>
        <v>0</v>
      </c>
      <c r="AC24" s="149">
        <f t="shared" si="23"/>
        <v>0</v>
      </c>
      <c r="AD24" s="149">
        <f t="shared" si="18"/>
        <v>0</v>
      </c>
      <c r="AE24" s="150">
        <f t="shared" si="21"/>
        <v>0</v>
      </c>
      <c r="AF24" s="180"/>
      <c r="AP24" s="46"/>
      <c r="AQ24" s="46"/>
      <c r="AR24" s="46"/>
    </row>
    <row r="25" spans="1:44" x14ac:dyDescent="0.35">
      <c r="A25" s="117"/>
      <c r="B25" s="117"/>
      <c r="C25" s="44">
        <f t="shared" si="0"/>
        <v>0</v>
      </c>
      <c r="D25" s="119"/>
      <c r="E25" s="175">
        <f t="shared" si="4"/>
        <v>0</v>
      </c>
      <c r="F25" s="234">
        <v>0.01</v>
      </c>
      <c r="G25" s="6">
        <f t="shared" si="5"/>
        <v>0.01</v>
      </c>
      <c r="H25" s="7">
        <f t="shared" si="6"/>
        <v>1.0200000000000001E-2</v>
      </c>
      <c r="I25" s="7">
        <f t="shared" si="7"/>
        <v>1.0404000000000002E-2</v>
      </c>
      <c r="J25" s="7">
        <f t="shared" si="1"/>
        <v>1.0612080000000001E-2</v>
      </c>
      <c r="K25" s="7">
        <f t="shared" si="1"/>
        <v>1.0824321600000001E-2</v>
      </c>
      <c r="L25" s="7">
        <f t="shared" si="1"/>
        <v>1.1040808032000001E-2</v>
      </c>
      <c r="M25" s="151">
        <f t="shared" si="8"/>
        <v>0</v>
      </c>
      <c r="N25" s="151">
        <f t="shared" si="9"/>
        <v>0</v>
      </c>
      <c r="O25" s="96">
        <f t="shared" ref="O25:O26" si="25">SUM(M25:N25)</f>
        <v>0</v>
      </c>
      <c r="P25" s="152">
        <f t="shared" si="2"/>
        <v>0</v>
      </c>
      <c r="Q25" s="151">
        <f t="shared" si="24"/>
        <v>0</v>
      </c>
      <c r="R25" s="151">
        <f t="shared" si="10"/>
        <v>0</v>
      </c>
      <c r="S25" s="96">
        <f t="shared" si="3"/>
        <v>0</v>
      </c>
      <c r="T25" s="152">
        <f t="shared" si="11"/>
        <v>0</v>
      </c>
      <c r="U25" s="151">
        <f t="shared" si="12"/>
        <v>0</v>
      </c>
      <c r="V25" s="151">
        <f t="shared" si="13"/>
        <v>0</v>
      </c>
      <c r="W25" s="96">
        <f t="shared" si="20"/>
        <v>0</v>
      </c>
      <c r="X25" s="152">
        <f t="shared" si="14"/>
        <v>0</v>
      </c>
      <c r="Y25" s="151">
        <f t="shared" si="15"/>
        <v>0</v>
      </c>
      <c r="Z25" s="151">
        <f t="shared" si="16"/>
        <v>0</v>
      </c>
      <c r="AA25" s="96">
        <f t="shared" si="22"/>
        <v>0</v>
      </c>
      <c r="AB25" s="152">
        <f t="shared" si="17"/>
        <v>0</v>
      </c>
      <c r="AC25" s="151">
        <f t="shared" si="23"/>
        <v>0</v>
      </c>
      <c r="AD25" s="151">
        <f t="shared" si="18"/>
        <v>0</v>
      </c>
      <c r="AE25" s="96">
        <f t="shared" si="21"/>
        <v>0</v>
      </c>
      <c r="AF25" s="181"/>
      <c r="AP25" s="46"/>
      <c r="AQ25" s="46"/>
      <c r="AR25" s="46"/>
    </row>
    <row r="26" spans="1:44" x14ac:dyDescent="0.35">
      <c r="A26" s="123"/>
      <c r="B26" s="123"/>
      <c r="C26" s="148">
        <f t="shared" si="0"/>
        <v>0</v>
      </c>
      <c r="D26" s="121"/>
      <c r="E26" s="175">
        <f t="shared" si="4"/>
        <v>0</v>
      </c>
      <c r="F26" s="235">
        <v>0.01</v>
      </c>
      <c r="G26" s="6">
        <f t="shared" si="5"/>
        <v>0.01</v>
      </c>
      <c r="H26" s="7">
        <f t="shared" si="6"/>
        <v>1.0200000000000001E-2</v>
      </c>
      <c r="I26" s="7">
        <f t="shared" si="7"/>
        <v>1.0404000000000002E-2</v>
      </c>
      <c r="J26" s="7">
        <f t="shared" si="1"/>
        <v>1.0612080000000001E-2</v>
      </c>
      <c r="K26" s="7">
        <f t="shared" si="1"/>
        <v>1.0824321600000001E-2</v>
      </c>
      <c r="L26" s="7">
        <f t="shared" si="1"/>
        <v>1.1040808032000001E-2</v>
      </c>
      <c r="M26" s="149">
        <f t="shared" si="8"/>
        <v>0</v>
      </c>
      <c r="N26" s="149">
        <f t="shared" si="9"/>
        <v>0</v>
      </c>
      <c r="O26" s="150">
        <f t="shared" si="25"/>
        <v>0</v>
      </c>
      <c r="P26" s="175">
        <f t="shared" si="2"/>
        <v>0</v>
      </c>
      <c r="Q26" s="149">
        <f t="shared" si="24"/>
        <v>0</v>
      </c>
      <c r="R26" s="149">
        <f t="shared" si="10"/>
        <v>0</v>
      </c>
      <c r="S26" s="150">
        <f t="shared" si="3"/>
        <v>0</v>
      </c>
      <c r="T26" s="175">
        <f t="shared" si="11"/>
        <v>0</v>
      </c>
      <c r="U26" s="149">
        <f t="shared" si="12"/>
        <v>0</v>
      </c>
      <c r="V26" s="149">
        <f t="shared" si="13"/>
        <v>0</v>
      </c>
      <c r="W26" s="150">
        <f t="shared" si="20"/>
        <v>0</v>
      </c>
      <c r="X26" s="175">
        <f t="shared" si="14"/>
        <v>0</v>
      </c>
      <c r="Y26" s="149">
        <f>X26*J26</f>
        <v>0</v>
      </c>
      <c r="Z26" s="149">
        <f t="shared" si="16"/>
        <v>0</v>
      </c>
      <c r="AA26" s="150">
        <f t="shared" si="22"/>
        <v>0</v>
      </c>
      <c r="AB26" s="175">
        <f t="shared" si="17"/>
        <v>0</v>
      </c>
      <c r="AC26" s="149">
        <f t="shared" si="23"/>
        <v>0</v>
      </c>
      <c r="AD26" s="149">
        <f t="shared" si="18"/>
        <v>0</v>
      </c>
      <c r="AE26" s="150">
        <f t="shared" si="21"/>
        <v>0</v>
      </c>
      <c r="AF26" s="180">
        <f>SUM(O18:O26)+SUM(S18:S26)+SUM(W18:W26)+SUM(AA18:AA26)+SUM(AE18:AE26)</f>
        <v>166748.82</v>
      </c>
      <c r="AG26" s="145" t="s">
        <v>178</v>
      </c>
      <c r="AP26" s="46"/>
      <c r="AQ26" s="46"/>
      <c r="AR26" s="46"/>
    </row>
    <row r="27" spans="1:44" x14ac:dyDescent="0.35">
      <c r="A27" s="261"/>
      <c r="B27" s="262" t="s">
        <v>219</v>
      </c>
      <c r="C27" s="266"/>
      <c r="D27" s="267"/>
      <c r="E27" s="268"/>
      <c r="F27" s="269"/>
      <c r="G27" s="270"/>
      <c r="H27" s="271"/>
      <c r="I27" s="272"/>
      <c r="J27" s="272"/>
      <c r="K27" s="272"/>
      <c r="L27" s="273"/>
      <c r="M27" s="274"/>
      <c r="N27" s="274"/>
      <c r="O27" s="275"/>
      <c r="P27" s="268"/>
      <c r="Q27" s="276"/>
      <c r="R27" s="276"/>
      <c r="S27" s="275"/>
      <c r="T27" s="268"/>
      <c r="U27" s="276"/>
      <c r="V27" s="276"/>
      <c r="W27" s="275"/>
      <c r="X27" s="268"/>
      <c r="Y27" s="276"/>
      <c r="Z27" s="276"/>
      <c r="AA27" s="275"/>
      <c r="AB27" s="268"/>
      <c r="AC27" s="276"/>
      <c r="AD27" s="276"/>
      <c r="AE27" s="275"/>
      <c r="AF27" s="277"/>
      <c r="AG27" s="145"/>
      <c r="AP27" s="46"/>
      <c r="AQ27" s="46"/>
      <c r="AR27" s="46"/>
    </row>
    <row r="28" spans="1:44" x14ac:dyDescent="0.35">
      <c r="A28" s="262" t="s">
        <v>28</v>
      </c>
      <c r="B28" s="262" t="s">
        <v>217</v>
      </c>
      <c r="C28" s="278" t="s">
        <v>2</v>
      </c>
      <c r="D28" s="278" t="s">
        <v>3</v>
      </c>
      <c r="E28" s="279"/>
      <c r="F28" s="263" t="s">
        <v>11</v>
      </c>
      <c r="G28" s="264"/>
      <c r="H28" s="264"/>
      <c r="I28" s="264"/>
      <c r="J28" s="264"/>
      <c r="K28" s="264"/>
      <c r="L28" s="265"/>
      <c r="M28" s="280" t="s">
        <v>4</v>
      </c>
      <c r="N28" s="280" t="s">
        <v>5</v>
      </c>
      <c r="O28" s="281" t="s">
        <v>6</v>
      </c>
      <c r="P28" s="279"/>
      <c r="Q28" s="282" t="s">
        <v>4</v>
      </c>
      <c r="R28" s="282" t="s">
        <v>5</v>
      </c>
      <c r="S28" s="281" t="s">
        <v>6</v>
      </c>
      <c r="T28" s="279"/>
      <c r="U28" s="282" t="s">
        <v>4</v>
      </c>
      <c r="V28" s="282" t="s">
        <v>5</v>
      </c>
      <c r="W28" s="281" t="s">
        <v>6</v>
      </c>
      <c r="X28" s="279"/>
      <c r="Y28" s="282" t="s">
        <v>4</v>
      </c>
      <c r="Z28" s="282" t="s">
        <v>5</v>
      </c>
      <c r="AA28" s="281" t="s">
        <v>6</v>
      </c>
      <c r="AB28" s="279"/>
      <c r="AC28" s="282" t="s">
        <v>4</v>
      </c>
      <c r="AD28" s="282" t="s">
        <v>5</v>
      </c>
      <c r="AE28" s="281" t="s">
        <v>6</v>
      </c>
      <c r="AF28" s="281"/>
      <c r="AG28" s="145"/>
      <c r="AP28" s="46"/>
      <c r="AQ28" s="46"/>
      <c r="AR28" s="46"/>
    </row>
    <row r="29" spans="1:44" x14ac:dyDescent="0.35">
      <c r="A29" s="123"/>
      <c r="B29" s="120"/>
      <c r="C29" s="148">
        <f t="shared" si="0"/>
        <v>0</v>
      </c>
      <c r="D29" s="121"/>
      <c r="E29" s="121"/>
      <c r="F29" s="128"/>
      <c r="G29" s="8">
        <f>(F29/12*T7)+(F29*Z13/12*T8)</f>
        <v>0</v>
      </c>
      <c r="H29" s="8">
        <f>G29*Z13</f>
        <v>0</v>
      </c>
      <c r="I29" s="8">
        <f>H29*Z13</f>
        <v>0</v>
      </c>
      <c r="J29" s="8">
        <f>I29*Z13</f>
        <v>0</v>
      </c>
      <c r="K29" s="8">
        <f>J29*Z13</f>
        <v>0</v>
      </c>
      <c r="L29" s="8">
        <f>K29*Z13</f>
        <v>0</v>
      </c>
      <c r="M29" s="149">
        <f t="shared" ref="M29:M35" si="26">SUM(G29*D29)</f>
        <v>0</v>
      </c>
      <c r="N29" s="149">
        <f>SUM(M29/12*$T$7*$E$8)+(M29/12*$T$8*$F$8)</f>
        <v>0</v>
      </c>
      <c r="O29" s="150">
        <f t="shared" si="19"/>
        <v>0</v>
      </c>
      <c r="P29" s="175">
        <f>D29</f>
        <v>0</v>
      </c>
      <c r="Q29" s="149">
        <f t="shared" ref="Q29:Q35" si="27">P29*H29</f>
        <v>0</v>
      </c>
      <c r="R29" s="149">
        <f>SUM(Q29/12*$T$7*$F$8)+(Q29/12*$T$8*$M$8)</f>
        <v>0</v>
      </c>
      <c r="S29" s="150">
        <f t="shared" ref="S29:S35" si="28">SUM(Q29:R29)</f>
        <v>0</v>
      </c>
      <c r="T29" s="175">
        <f>D29</f>
        <v>0</v>
      </c>
      <c r="U29" s="149">
        <f>T29*I29</f>
        <v>0</v>
      </c>
      <c r="V29" s="149">
        <f>SUM(U29/12*$T$7*$M$8)+(U29/12*$T$8*$N$8)</f>
        <v>0</v>
      </c>
      <c r="W29" s="150">
        <f>U29+V29</f>
        <v>0</v>
      </c>
      <c r="X29" s="175">
        <f>D29</f>
        <v>0</v>
      </c>
      <c r="Y29" s="149">
        <f>X29*J29</f>
        <v>0</v>
      </c>
      <c r="Z29" s="149">
        <f>SUM(Y29/12*$T$7*$N$8)+(Y29/12*$T$8*$O$8)</f>
        <v>0</v>
      </c>
      <c r="AA29" s="150">
        <f t="shared" si="22"/>
        <v>0</v>
      </c>
      <c r="AB29" s="175">
        <f>D29</f>
        <v>0</v>
      </c>
      <c r="AC29" s="149">
        <f>AB29*K29</f>
        <v>0</v>
      </c>
      <c r="AD29" s="149">
        <f>SUM(AC29/12*$T$7*$O$8)+(AC29/12*$T$8*$P$8)</f>
        <v>0</v>
      </c>
      <c r="AE29" s="150">
        <f t="shared" si="21"/>
        <v>0</v>
      </c>
      <c r="AF29" s="180"/>
      <c r="AG29" s="145"/>
      <c r="AP29" s="46"/>
      <c r="AQ29" s="46"/>
      <c r="AR29" s="46"/>
    </row>
    <row r="30" spans="1:44" x14ac:dyDescent="0.35">
      <c r="A30" s="117"/>
      <c r="B30" s="118"/>
      <c r="C30" s="44">
        <f t="shared" si="0"/>
        <v>0</v>
      </c>
      <c r="D30" s="119"/>
      <c r="E30" s="119"/>
      <c r="F30" s="127"/>
      <c r="G30" s="8">
        <f>(F30/12*T7)+(F30*Z13/12*T8)</f>
        <v>0</v>
      </c>
      <c r="H30" s="8">
        <f>G30*Z13</f>
        <v>0</v>
      </c>
      <c r="I30" s="8">
        <f>H30*Z13</f>
        <v>0</v>
      </c>
      <c r="J30" s="8">
        <f>I30*Z13</f>
        <v>0</v>
      </c>
      <c r="K30" s="8">
        <f>J30*Z13</f>
        <v>0</v>
      </c>
      <c r="L30" s="8">
        <f>K30*Z13</f>
        <v>0</v>
      </c>
      <c r="M30" s="151">
        <f t="shared" si="26"/>
        <v>0</v>
      </c>
      <c r="N30" s="151">
        <f>SUM(M30/12*$T$7*$E$8)+(M30/12*$T$8*$F$8)</f>
        <v>0</v>
      </c>
      <c r="O30" s="96">
        <f t="shared" si="19"/>
        <v>0</v>
      </c>
      <c r="P30" s="152">
        <f t="shared" ref="P30:P35" si="29">D30</f>
        <v>0</v>
      </c>
      <c r="Q30" s="151">
        <f t="shared" si="27"/>
        <v>0</v>
      </c>
      <c r="R30" s="151">
        <f>SUM(Q30/12*$T$7*$F$8)+(Q30/12*$T$8*$M$8)</f>
        <v>0</v>
      </c>
      <c r="S30" s="96">
        <f t="shared" si="28"/>
        <v>0</v>
      </c>
      <c r="T30" s="152">
        <f t="shared" ref="T30:T35" si="30">D30</f>
        <v>0</v>
      </c>
      <c r="U30" s="151">
        <f>T30*I30</f>
        <v>0</v>
      </c>
      <c r="V30" s="151">
        <f>SUM(U30/12*$T$7*$M$8)+(U30/12*$T$8*$N$8)</f>
        <v>0</v>
      </c>
      <c r="W30" s="96">
        <f t="shared" ref="W30:W35" si="31">U30+V30</f>
        <v>0</v>
      </c>
      <c r="X30" s="152">
        <f t="shared" ref="X30:X35" si="32">D30</f>
        <v>0</v>
      </c>
      <c r="Y30" s="151">
        <f t="shared" ref="Y30:Y35" si="33">X30*J30</f>
        <v>0</v>
      </c>
      <c r="Z30" s="151">
        <f>SUM(Y30/12*$T$7*$N$8)+(Y30/12*$T$8*$O$8)</f>
        <v>0</v>
      </c>
      <c r="AA30" s="96">
        <f t="shared" si="22"/>
        <v>0</v>
      </c>
      <c r="AB30" s="152">
        <f t="shared" ref="AB30:AB35" si="34">D30</f>
        <v>0</v>
      </c>
      <c r="AC30" s="151">
        <f t="shared" ref="AC30:AC35" si="35">AB30*K30</f>
        <v>0</v>
      </c>
      <c r="AD30" s="151">
        <f>SUM(AC30/12*$T$7*$O$8)+(AC30/12*$T$8*$P$8)</f>
        <v>0</v>
      </c>
      <c r="AE30" s="96">
        <f t="shared" si="21"/>
        <v>0</v>
      </c>
      <c r="AF30" s="181"/>
      <c r="AG30" s="145"/>
      <c r="AH30" s="66"/>
      <c r="AI30" s="66"/>
      <c r="AJ30" s="66"/>
      <c r="AK30" s="66"/>
      <c r="AL30" s="66"/>
      <c r="AM30" s="66"/>
      <c r="AN30" s="66"/>
      <c r="AO30" s="66"/>
      <c r="AP30" s="46"/>
      <c r="AQ30" s="46"/>
      <c r="AR30" s="46"/>
    </row>
    <row r="31" spans="1:44" x14ac:dyDescent="0.35">
      <c r="A31" s="123"/>
      <c r="B31" s="120"/>
      <c r="C31" s="148">
        <f t="shared" si="0"/>
        <v>0</v>
      </c>
      <c r="D31" s="121"/>
      <c r="E31" s="121"/>
      <c r="F31" s="128"/>
      <c r="G31" s="8">
        <f>(F31/12*T7)+(F31*Z13/12*T8)</f>
        <v>0</v>
      </c>
      <c r="H31" s="8">
        <f>G31*Z13</f>
        <v>0</v>
      </c>
      <c r="I31" s="8">
        <f>H31*Z13</f>
        <v>0</v>
      </c>
      <c r="J31" s="8">
        <f>I31*Z13</f>
        <v>0</v>
      </c>
      <c r="K31" s="8">
        <f>J31*Z13</f>
        <v>0</v>
      </c>
      <c r="L31" s="8">
        <f>K31*Z13</f>
        <v>0</v>
      </c>
      <c r="M31" s="149">
        <f t="shared" si="26"/>
        <v>0</v>
      </c>
      <c r="N31" s="149">
        <f>SUM(M31/12*$T$7*$E$8)+(M31/12*$T$8*$F$8)</f>
        <v>0</v>
      </c>
      <c r="O31" s="150">
        <f t="shared" si="19"/>
        <v>0</v>
      </c>
      <c r="P31" s="175">
        <f t="shared" si="29"/>
        <v>0</v>
      </c>
      <c r="Q31" s="149">
        <f t="shared" si="27"/>
        <v>0</v>
      </c>
      <c r="R31" s="149">
        <f>SUM(Q31/12*$T$7*$F$8)+(Q31/12*$T$8*$M$8)</f>
        <v>0</v>
      </c>
      <c r="S31" s="150">
        <f t="shared" si="28"/>
        <v>0</v>
      </c>
      <c r="T31" s="175">
        <f t="shared" si="30"/>
        <v>0</v>
      </c>
      <c r="U31" s="149">
        <f t="shared" ref="U31:U35" si="36">T31*I31</f>
        <v>0</v>
      </c>
      <c r="V31" s="149">
        <f>SUM(U31/12*$T$7*$M$8)+(U31/12*$T$8*$N$8)</f>
        <v>0</v>
      </c>
      <c r="W31" s="150">
        <f t="shared" si="31"/>
        <v>0</v>
      </c>
      <c r="X31" s="175">
        <f t="shared" si="32"/>
        <v>0</v>
      </c>
      <c r="Y31" s="149">
        <f t="shared" si="33"/>
        <v>0</v>
      </c>
      <c r="Z31" s="149">
        <f>SUM(Y31/12*$T$7*$N$8)+(Y31/12*$T$8*$O$8)</f>
        <v>0</v>
      </c>
      <c r="AA31" s="150">
        <f t="shared" si="22"/>
        <v>0</v>
      </c>
      <c r="AB31" s="175">
        <f t="shared" si="34"/>
        <v>0</v>
      </c>
      <c r="AC31" s="149">
        <f t="shared" si="35"/>
        <v>0</v>
      </c>
      <c r="AD31" s="149">
        <f>SUM(AC31/12*$T$7*$O$8)+(AC31/12*$T$8*$P$8)</f>
        <v>0</v>
      </c>
      <c r="AE31" s="150">
        <f t="shared" si="21"/>
        <v>0</v>
      </c>
      <c r="AF31" s="180"/>
      <c r="AG31" s="145"/>
      <c r="AH31" s="66"/>
      <c r="AI31" s="66"/>
      <c r="AJ31" s="66"/>
      <c r="AK31" s="66"/>
      <c r="AL31" s="66"/>
      <c r="AM31" s="66"/>
      <c r="AN31" s="66"/>
      <c r="AO31" s="66"/>
      <c r="AP31" s="46"/>
      <c r="AQ31" s="46"/>
      <c r="AR31" s="46"/>
    </row>
    <row r="32" spans="1:44" x14ac:dyDescent="0.35">
      <c r="A32" s="117"/>
      <c r="B32" s="117" t="s">
        <v>135</v>
      </c>
      <c r="C32" s="44">
        <f t="shared" si="0"/>
        <v>0</v>
      </c>
      <c r="D32" s="119"/>
      <c r="E32" s="119"/>
      <c r="F32" s="127"/>
      <c r="G32" s="8">
        <f>(F32/12*T7)+(F32*Z13/12*T8)</f>
        <v>0</v>
      </c>
      <c r="H32" s="8">
        <f>G32*Z13</f>
        <v>0</v>
      </c>
      <c r="I32" s="8">
        <f>H32*Z13</f>
        <v>0</v>
      </c>
      <c r="J32" s="8">
        <f>I32*Z13</f>
        <v>0</v>
      </c>
      <c r="K32" s="8">
        <f>J32*Z13</f>
        <v>0</v>
      </c>
      <c r="L32" s="8">
        <f>K32*Z13</f>
        <v>0</v>
      </c>
      <c r="M32" s="151">
        <f t="shared" si="26"/>
        <v>0</v>
      </c>
      <c r="N32" s="151">
        <f>SUM(M32/12*$T$7*$E$10)+(M32/12*$T$8*$F$10)</f>
        <v>0</v>
      </c>
      <c r="O32" s="96">
        <f t="shared" si="19"/>
        <v>0</v>
      </c>
      <c r="P32" s="152">
        <f t="shared" si="29"/>
        <v>0</v>
      </c>
      <c r="Q32" s="151">
        <f t="shared" si="27"/>
        <v>0</v>
      </c>
      <c r="R32" s="151">
        <f>SUM(Q32/12*$T$7*$F$10)+(Q32/12*$T$8*$M$10)</f>
        <v>0</v>
      </c>
      <c r="S32" s="96">
        <f t="shared" si="28"/>
        <v>0</v>
      </c>
      <c r="T32" s="152">
        <f t="shared" si="30"/>
        <v>0</v>
      </c>
      <c r="U32" s="151">
        <f t="shared" si="36"/>
        <v>0</v>
      </c>
      <c r="V32" s="151">
        <f>SUM(U32/12*$T$7*$M$10)+(U32/12*$T$8*$N$10)</f>
        <v>0</v>
      </c>
      <c r="W32" s="96">
        <f t="shared" si="31"/>
        <v>0</v>
      </c>
      <c r="X32" s="152">
        <f t="shared" si="32"/>
        <v>0</v>
      </c>
      <c r="Y32" s="151">
        <f t="shared" si="33"/>
        <v>0</v>
      </c>
      <c r="Z32" s="151">
        <f>SUM(Y32/12*$T$7*$N$10)+(Y32/12*$T$8*$O$10)</f>
        <v>0</v>
      </c>
      <c r="AA32" s="96">
        <f t="shared" si="22"/>
        <v>0</v>
      </c>
      <c r="AB32" s="152">
        <f t="shared" si="34"/>
        <v>0</v>
      </c>
      <c r="AC32" s="151">
        <f t="shared" si="35"/>
        <v>0</v>
      </c>
      <c r="AD32" s="151">
        <f>SUM(AC32/12*$T$7*$O$10)+(AC32/12*$T$8*$P$10)</f>
        <v>0</v>
      </c>
      <c r="AE32" s="96">
        <f t="shared" si="21"/>
        <v>0</v>
      </c>
      <c r="AF32" s="181"/>
      <c r="AG32" s="145"/>
      <c r="AH32" s="46"/>
      <c r="AI32" s="46"/>
      <c r="AJ32" s="46"/>
      <c r="AK32" s="46"/>
      <c r="AL32" s="46"/>
      <c r="AM32" s="46"/>
      <c r="AN32" s="46"/>
      <c r="AO32" s="46"/>
      <c r="AP32" s="46"/>
      <c r="AQ32" s="46"/>
      <c r="AR32" s="46"/>
    </row>
    <row r="33" spans="1:44" x14ac:dyDescent="0.35">
      <c r="A33" s="123"/>
      <c r="B33" s="123" t="s">
        <v>37</v>
      </c>
      <c r="C33" s="148">
        <f t="shared" si="0"/>
        <v>0</v>
      </c>
      <c r="D33" s="121"/>
      <c r="E33" s="121"/>
      <c r="F33" s="128"/>
      <c r="G33" s="8">
        <f>(F33/12*T7)+(F33*Z13/12*T8)</f>
        <v>0</v>
      </c>
      <c r="H33" s="8">
        <f>G33*Z13</f>
        <v>0</v>
      </c>
      <c r="I33" s="8">
        <f>H33*Z13</f>
        <v>0</v>
      </c>
      <c r="J33" s="8">
        <f>I33*Z13</f>
        <v>0</v>
      </c>
      <c r="K33" s="8">
        <f>J33*Z13</f>
        <v>0</v>
      </c>
      <c r="L33" s="8">
        <f>K33*Z13</f>
        <v>0</v>
      </c>
      <c r="M33" s="149">
        <f t="shared" si="26"/>
        <v>0</v>
      </c>
      <c r="N33" s="149">
        <v>0</v>
      </c>
      <c r="O33" s="150">
        <f t="shared" si="19"/>
        <v>0</v>
      </c>
      <c r="P33" s="175">
        <f t="shared" si="29"/>
        <v>0</v>
      </c>
      <c r="Q33" s="149">
        <f t="shared" si="27"/>
        <v>0</v>
      </c>
      <c r="R33" s="149">
        <v>0</v>
      </c>
      <c r="S33" s="150">
        <f t="shared" si="28"/>
        <v>0</v>
      </c>
      <c r="T33" s="175">
        <f t="shared" si="30"/>
        <v>0</v>
      </c>
      <c r="U33" s="149">
        <f t="shared" si="36"/>
        <v>0</v>
      </c>
      <c r="V33" s="149">
        <v>0</v>
      </c>
      <c r="W33" s="150">
        <f t="shared" si="31"/>
        <v>0</v>
      </c>
      <c r="X33" s="175">
        <f t="shared" si="32"/>
        <v>0</v>
      </c>
      <c r="Y33" s="149">
        <f t="shared" si="33"/>
        <v>0</v>
      </c>
      <c r="Z33" s="149">
        <v>0</v>
      </c>
      <c r="AA33" s="150">
        <f t="shared" si="22"/>
        <v>0</v>
      </c>
      <c r="AB33" s="175">
        <f t="shared" si="34"/>
        <v>0</v>
      </c>
      <c r="AC33" s="149">
        <f t="shared" si="35"/>
        <v>0</v>
      </c>
      <c r="AD33" s="149">
        <v>0</v>
      </c>
      <c r="AE33" s="150">
        <f t="shared" si="21"/>
        <v>0</v>
      </c>
      <c r="AF33" s="180"/>
      <c r="AG33" s="145"/>
      <c r="AH33" s="46"/>
      <c r="AI33" s="46"/>
      <c r="AJ33" s="46"/>
      <c r="AK33" s="46"/>
      <c r="AL33" s="46"/>
      <c r="AM33" s="46"/>
      <c r="AN33" s="46"/>
      <c r="AO33" s="46"/>
      <c r="AP33" s="46"/>
      <c r="AQ33" s="46"/>
      <c r="AR33" s="46"/>
    </row>
    <row r="34" spans="1:44" x14ac:dyDescent="0.35">
      <c r="A34" s="117"/>
      <c r="B34" s="117" t="s">
        <v>37</v>
      </c>
      <c r="C34" s="44">
        <f t="shared" si="0"/>
        <v>0</v>
      </c>
      <c r="D34" s="119"/>
      <c r="E34" s="119"/>
      <c r="F34" s="127"/>
      <c r="G34" s="8">
        <f>(F34/12*T7)+(F34*Z13/12*T8)</f>
        <v>0</v>
      </c>
      <c r="H34" s="8">
        <f>G34*Z13</f>
        <v>0</v>
      </c>
      <c r="I34" s="8">
        <f>H34*Z13</f>
        <v>0</v>
      </c>
      <c r="J34" s="8">
        <f>I34*Z13</f>
        <v>0</v>
      </c>
      <c r="K34" s="8">
        <f>J34*Z13</f>
        <v>0</v>
      </c>
      <c r="L34" s="8">
        <f>K34*Z13</f>
        <v>0</v>
      </c>
      <c r="M34" s="151">
        <f t="shared" si="26"/>
        <v>0</v>
      </c>
      <c r="N34" s="151">
        <v>0</v>
      </c>
      <c r="O34" s="96">
        <f t="shared" si="19"/>
        <v>0</v>
      </c>
      <c r="P34" s="152">
        <f t="shared" si="29"/>
        <v>0</v>
      </c>
      <c r="Q34" s="151">
        <f t="shared" si="27"/>
        <v>0</v>
      </c>
      <c r="R34" s="151">
        <v>0</v>
      </c>
      <c r="S34" s="96">
        <f t="shared" si="28"/>
        <v>0</v>
      </c>
      <c r="T34" s="152">
        <f t="shared" si="30"/>
        <v>0</v>
      </c>
      <c r="U34" s="151">
        <f t="shared" si="36"/>
        <v>0</v>
      </c>
      <c r="V34" s="151">
        <v>0</v>
      </c>
      <c r="W34" s="96">
        <f t="shared" si="31"/>
        <v>0</v>
      </c>
      <c r="X34" s="152">
        <f t="shared" si="32"/>
        <v>0</v>
      </c>
      <c r="Y34" s="151">
        <f t="shared" si="33"/>
        <v>0</v>
      </c>
      <c r="Z34" s="151">
        <v>0</v>
      </c>
      <c r="AA34" s="96">
        <f t="shared" si="22"/>
        <v>0</v>
      </c>
      <c r="AB34" s="152">
        <f t="shared" si="34"/>
        <v>0</v>
      </c>
      <c r="AC34" s="151">
        <f t="shared" si="35"/>
        <v>0</v>
      </c>
      <c r="AD34" s="151">
        <v>0</v>
      </c>
      <c r="AE34" s="96">
        <f t="shared" si="21"/>
        <v>0</v>
      </c>
      <c r="AF34" s="181"/>
      <c r="AG34" s="145"/>
      <c r="AH34" s="46"/>
      <c r="AI34" s="46"/>
      <c r="AJ34" s="46"/>
      <c r="AK34" s="46"/>
      <c r="AL34" s="46"/>
      <c r="AM34" s="46"/>
      <c r="AN34" s="46"/>
      <c r="AO34" s="46"/>
      <c r="AP34" s="46"/>
      <c r="AQ34" s="46"/>
      <c r="AR34" s="46"/>
    </row>
    <row r="35" spans="1:44" x14ac:dyDescent="0.35">
      <c r="A35" s="123"/>
      <c r="B35" s="123"/>
      <c r="C35" s="148">
        <f t="shared" si="0"/>
        <v>0</v>
      </c>
      <c r="D35" s="121"/>
      <c r="E35" s="121"/>
      <c r="F35" s="128"/>
      <c r="G35" s="8">
        <f>(F35/12*T7)+(F35*Z13/12*T8)</f>
        <v>0</v>
      </c>
      <c r="H35" s="8">
        <f>G35*Z13</f>
        <v>0</v>
      </c>
      <c r="I35" s="8">
        <f>H35*Z13</f>
        <v>0</v>
      </c>
      <c r="J35" s="8">
        <f>I35*Z13</f>
        <v>0</v>
      </c>
      <c r="K35" s="8">
        <f>J35*Z13</f>
        <v>0</v>
      </c>
      <c r="L35" s="8">
        <f>K35*Z13</f>
        <v>0</v>
      </c>
      <c r="M35" s="149">
        <f t="shared" si="26"/>
        <v>0</v>
      </c>
      <c r="N35" s="149">
        <f>SUM(M35/12*$T$7*$E$8)+(M35/12*$T$8*$F$8)</f>
        <v>0</v>
      </c>
      <c r="O35" s="150">
        <f t="shared" si="19"/>
        <v>0</v>
      </c>
      <c r="P35" s="175">
        <f t="shared" si="29"/>
        <v>0</v>
      </c>
      <c r="Q35" s="149">
        <f t="shared" si="27"/>
        <v>0</v>
      </c>
      <c r="R35" s="149">
        <f>SUM(Q35/12*$T$7*$F$8)+(Q35/12*$T$8*$M$8)</f>
        <v>0</v>
      </c>
      <c r="S35" s="150">
        <f t="shared" si="28"/>
        <v>0</v>
      </c>
      <c r="T35" s="175">
        <f t="shared" si="30"/>
        <v>0</v>
      </c>
      <c r="U35" s="149">
        <f t="shared" si="36"/>
        <v>0</v>
      </c>
      <c r="V35" s="149">
        <f>SUM(U35/12*$T$7*$M$8)+(U35/12*$T$8*$N$8)</f>
        <v>0</v>
      </c>
      <c r="W35" s="150">
        <f t="shared" si="31"/>
        <v>0</v>
      </c>
      <c r="X35" s="175">
        <f t="shared" si="32"/>
        <v>0</v>
      </c>
      <c r="Y35" s="149">
        <f t="shared" si="33"/>
        <v>0</v>
      </c>
      <c r="Z35" s="149">
        <f>SUM(Y35/12*$T$7*$N$8)+(Y35/12*$T$8*$O$8)</f>
        <v>0</v>
      </c>
      <c r="AA35" s="150">
        <f t="shared" si="22"/>
        <v>0</v>
      </c>
      <c r="AB35" s="175">
        <f t="shared" si="34"/>
        <v>0</v>
      </c>
      <c r="AC35" s="149">
        <f t="shared" si="35"/>
        <v>0</v>
      </c>
      <c r="AD35" s="149">
        <f>SUM(AC35/12*$T$7*$O$8)+(AC35/12*$T$8*$P$8)</f>
        <v>0</v>
      </c>
      <c r="AE35" s="150">
        <f t="shared" si="21"/>
        <v>0</v>
      </c>
      <c r="AF35" s="180">
        <f>SUM(O29:O35)+SUM(S29:S35)+SUM(W29:W35)+SUM(AA29:AA35)+SUM(AE29:AE35)</f>
        <v>0</v>
      </c>
      <c r="AG35" s="145" t="s">
        <v>179</v>
      </c>
      <c r="AH35" s="46"/>
      <c r="AI35" s="46"/>
      <c r="AJ35" s="46"/>
      <c r="AK35" s="46"/>
      <c r="AL35" s="46"/>
      <c r="AM35" s="46"/>
      <c r="AN35" s="46"/>
      <c r="AO35" s="46"/>
      <c r="AP35" s="46"/>
      <c r="AQ35" s="46"/>
      <c r="AR35" s="46"/>
    </row>
    <row r="36" spans="1:44" x14ac:dyDescent="0.35">
      <c r="A36" s="3"/>
      <c r="B36" s="29" t="s">
        <v>7</v>
      </c>
      <c r="C36" s="30"/>
      <c r="D36" s="31"/>
      <c r="E36" s="31"/>
      <c r="F36" s="32"/>
      <c r="G36" s="33"/>
      <c r="H36" s="33"/>
      <c r="I36" s="33"/>
      <c r="J36" s="33"/>
      <c r="K36" s="33"/>
      <c r="L36" s="34"/>
      <c r="M36" s="94">
        <f>SUM(M29:M35)+SUM(M18:M26)</f>
        <v>101850</v>
      </c>
      <c r="N36" s="94">
        <f>SUM(N29:N35)+SUM(N18:N26)</f>
        <v>64898.82</v>
      </c>
      <c r="O36" s="97">
        <f>SUM(O29:O35)+SUM(O18:O26)</f>
        <v>166748.82</v>
      </c>
      <c r="P36" s="41"/>
      <c r="Q36" s="94">
        <f>SUM(Q29:Q35)+SUM(Q18:Q26)</f>
        <v>0</v>
      </c>
      <c r="R36" s="94">
        <f>SUM(R29:R35)+SUM(R18:R26)</f>
        <v>0</v>
      </c>
      <c r="S36" s="97">
        <f>SUM(S29:S35)+SUM(S18:S26)</f>
        <v>0</v>
      </c>
      <c r="T36" s="41"/>
      <c r="U36" s="94">
        <f>SUM(U29:U35)+SUM(U18:U26)</f>
        <v>0</v>
      </c>
      <c r="V36" s="94">
        <f>SUM(V29:V35)+SUM(V18:V26)</f>
        <v>0</v>
      </c>
      <c r="W36" s="98">
        <f>SUM(W29:W35)+SUM(W18:W26)</f>
        <v>0</v>
      </c>
      <c r="X36" s="42"/>
      <c r="Y36" s="94">
        <f>SUM(Y29:Y35)+SUM(Y18:Y26)</f>
        <v>0</v>
      </c>
      <c r="Z36" s="94">
        <f>SUM(Z29:Z35)+SUM(Z18:Z26)</f>
        <v>0</v>
      </c>
      <c r="AA36" s="97">
        <f>SUM(AA29:AA35)+SUM(AA18:AA26)</f>
        <v>0</v>
      </c>
      <c r="AB36" s="43"/>
      <c r="AC36" s="94">
        <f>SUM(AC29:AC35)+SUM(AC18:AC26)</f>
        <v>0</v>
      </c>
      <c r="AD36" s="94">
        <f>SUM(AD29:AD35)+SUM(AD18:AD26)</f>
        <v>0</v>
      </c>
      <c r="AE36" s="97">
        <f>SUM(AE29:AE35)+SUM(AE18:AE26)</f>
        <v>0</v>
      </c>
      <c r="AF36" s="97">
        <f>O36+S36+W36+AA36+AE36</f>
        <v>166748.82</v>
      </c>
      <c r="AG36" s="146" t="s">
        <v>180</v>
      </c>
      <c r="AH36" s="46"/>
      <c r="AI36" s="46"/>
      <c r="AJ36" s="46"/>
      <c r="AK36" s="46"/>
      <c r="AL36" s="46"/>
      <c r="AM36" s="46"/>
      <c r="AN36" s="46"/>
      <c r="AO36" s="46"/>
      <c r="AP36" s="46"/>
      <c r="AQ36" s="46"/>
      <c r="AR36" s="46"/>
    </row>
    <row r="37" spans="1:44" ht="7.5" customHeight="1" x14ac:dyDescent="0.35">
      <c r="A37" s="50"/>
      <c r="B37" s="50"/>
      <c r="C37" s="73"/>
      <c r="D37" s="74"/>
      <c r="E37" s="74"/>
      <c r="F37" s="75"/>
      <c r="G37" s="76"/>
      <c r="H37" s="76"/>
      <c r="I37" s="76"/>
      <c r="J37" s="76"/>
      <c r="K37" s="76"/>
      <c r="L37" s="77"/>
      <c r="M37" s="67"/>
      <c r="N37" s="67"/>
      <c r="O37" s="67"/>
      <c r="P37" s="78"/>
      <c r="Q37" s="67"/>
      <c r="R37" s="67"/>
      <c r="S37" s="67"/>
      <c r="T37" s="78"/>
      <c r="U37" s="67"/>
      <c r="V37" s="67"/>
      <c r="W37" s="79"/>
      <c r="X37" s="80"/>
      <c r="Y37" s="67"/>
      <c r="Z37" s="67"/>
      <c r="AA37" s="67"/>
      <c r="AB37" s="81"/>
      <c r="AC37" s="67"/>
      <c r="AD37" s="67"/>
      <c r="AE37" s="67"/>
      <c r="AF37" s="182"/>
      <c r="AG37" s="46"/>
      <c r="AH37" s="46"/>
      <c r="AI37" s="46"/>
      <c r="AJ37" s="46"/>
      <c r="AK37" s="46"/>
      <c r="AL37" s="46"/>
      <c r="AM37" s="46"/>
      <c r="AN37" s="46"/>
      <c r="AO37" s="46"/>
      <c r="AP37" s="46"/>
      <c r="AQ37" s="46"/>
      <c r="AR37" s="46"/>
    </row>
    <row r="38" spans="1:44" x14ac:dyDescent="0.35">
      <c r="A38" s="287" t="s">
        <v>92</v>
      </c>
      <c r="B38" s="299"/>
      <c r="C38" s="300"/>
      <c r="D38" s="301"/>
      <c r="E38" s="301"/>
      <c r="F38" s="302"/>
      <c r="G38" s="303"/>
      <c r="H38" s="303"/>
      <c r="I38" s="303"/>
      <c r="J38" s="303"/>
      <c r="K38" s="303"/>
      <c r="L38" s="304"/>
      <c r="M38" s="305"/>
      <c r="N38" s="305"/>
      <c r="O38" s="305"/>
      <c r="P38" s="306"/>
      <c r="Q38" s="305"/>
      <c r="R38" s="305"/>
      <c r="S38" s="305"/>
      <c r="T38" s="306"/>
      <c r="U38" s="305"/>
      <c r="V38" s="305"/>
      <c r="W38" s="307"/>
      <c r="X38" s="308"/>
      <c r="Y38" s="305"/>
      <c r="Z38" s="305"/>
      <c r="AA38" s="305"/>
      <c r="AB38" s="309"/>
      <c r="AC38" s="305"/>
      <c r="AD38" s="305"/>
      <c r="AE38" s="305"/>
      <c r="AF38" s="310"/>
      <c r="AG38" s="46"/>
      <c r="AH38" s="46"/>
      <c r="AI38" s="46"/>
      <c r="AJ38" s="46"/>
      <c r="AK38" s="46"/>
      <c r="AL38" s="46"/>
      <c r="AM38" s="46"/>
      <c r="AN38" s="46"/>
      <c r="AO38" s="46"/>
      <c r="AP38" s="46"/>
      <c r="AQ38" s="46"/>
      <c r="AR38" s="46"/>
    </row>
    <row r="39" spans="1:44" x14ac:dyDescent="0.35">
      <c r="A39" s="288"/>
      <c r="B39" s="311"/>
      <c r="C39" s="288"/>
      <c r="D39" s="301"/>
      <c r="E39" s="301"/>
      <c r="F39" s="302"/>
      <c r="G39" s="312"/>
      <c r="H39" s="312"/>
      <c r="I39" s="312"/>
      <c r="J39" s="312"/>
      <c r="K39" s="312"/>
      <c r="L39" s="313"/>
      <c r="M39" s="314"/>
      <c r="N39" s="314"/>
      <c r="O39" s="314"/>
      <c r="P39" s="314"/>
      <c r="Q39" s="314"/>
      <c r="R39" s="314"/>
      <c r="S39" s="314"/>
      <c r="T39" s="314"/>
      <c r="U39" s="314"/>
      <c r="V39" s="314"/>
      <c r="W39" s="314"/>
      <c r="X39" s="314"/>
      <c r="Y39" s="314"/>
      <c r="Z39" s="314"/>
      <c r="AA39" s="314"/>
      <c r="AB39" s="314"/>
      <c r="AC39" s="314"/>
      <c r="AD39" s="314"/>
      <c r="AE39" s="314"/>
      <c r="AF39" s="315"/>
      <c r="AG39" s="66"/>
      <c r="AH39" s="66"/>
      <c r="AI39" s="66"/>
      <c r="AJ39" s="66"/>
      <c r="AK39" s="66"/>
      <c r="AL39" s="66"/>
      <c r="AM39" s="66"/>
      <c r="AN39" s="66"/>
      <c r="AO39" s="66"/>
      <c r="AP39" s="46"/>
      <c r="AQ39" s="46"/>
      <c r="AR39" s="46"/>
    </row>
    <row r="40" spans="1:44" x14ac:dyDescent="0.35">
      <c r="A40" s="50"/>
      <c r="B40" s="366" t="s">
        <v>8</v>
      </c>
      <c r="C40" s="367"/>
      <c r="D40" s="374"/>
      <c r="E40" s="375"/>
      <c r="F40" s="375"/>
      <c r="G40" s="71"/>
      <c r="H40" s="71"/>
      <c r="I40" s="71"/>
      <c r="J40" s="71"/>
      <c r="K40" s="71"/>
      <c r="L40" s="93"/>
      <c r="M40" s="393">
        <v>0</v>
      </c>
      <c r="N40" s="394"/>
      <c r="O40" s="395"/>
      <c r="P40" s="393">
        <v>0</v>
      </c>
      <c r="Q40" s="394"/>
      <c r="R40" s="394"/>
      <c r="S40" s="395"/>
      <c r="T40" s="393">
        <v>0</v>
      </c>
      <c r="U40" s="394"/>
      <c r="V40" s="394"/>
      <c r="W40" s="395"/>
      <c r="X40" s="393">
        <v>0</v>
      </c>
      <c r="Y40" s="394"/>
      <c r="Z40" s="394"/>
      <c r="AA40" s="395"/>
      <c r="AB40" s="393">
        <v>0</v>
      </c>
      <c r="AC40" s="394"/>
      <c r="AD40" s="394"/>
      <c r="AE40" s="395"/>
      <c r="AF40" s="225">
        <f>SUM(M40:AE40)</f>
        <v>0</v>
      </c>
      <c r="AG40" s="46"/>
      <c r="AH40" s="66"/>
      <c r="AI40" s="66"/>
      <c r="AJ40" s="66"/>
      <c r="AK40" s="66"/>
      <c r="AL40" s="66"/>
      <c r="AM40" s="66"/>
      <c r="AN40" s="66"/>
      <c r="AO40" s="66"/>
      <c r="AP40" s="46"/>
      <c r="AQ40" s="46"/>
      <c r="AR40" s="46"/>
    </row>
    <row r="41" spans="1:44" x14ac:dyDescent="0.35">
      <c r="A41" s="283"/>
      <c r="B41" s="365" t="s">
        <v>102</v>
      </c>
      <c r="C41" s="365"/>
      <c r="D41" s="376"/>
      <c r="E41" s="376"/>
      <c r="F41" s="376"/>
      <c r="G41" s="284"/>
      <c r="H41" s="284"/>
      <c r="I41" s="284"/>
      <c r="J41" s="284"/>
      <c r="K41" s="284"/>
      <c r="L41" s="285"/>
      <c r="M41" s="390">
        <v>0</v>
      </c>
      <c r="N41" s="391"/>
      <c r="O41" s="392"/>
      <c r="P41" s="390">
        <f>M41*$Z$14</f>
        <v>0</v>
      </c>
      <c r="Q41" s="391"/>
      <c r="R41" s="391"/>
      <c r="S41" s="392"/>
      <c r="T41" s="390">
        <f>P41*$Z$14</f>
        <v>0</v>
      </c>
      <c r="U41" s="391"/>
      <c r="V41" s="391"/>
      <c r="W41" s="392"/>
      <c r="X41" s="390">
        <f>T41*$Z$14</f>
        <v>0</v>
      </c>
      <c r="Y41" s="391"/>
      <c r="Z41" s="391"/>
      <c r="AA41" s="392"/>
      <c r="AB41" s="390">
        <f>X41*$Z$14</f>
        <v>0</v>
      </c>
      <c r="AC41" s="391"/>
      <c r="AD41" s="391"/>
      <c r="AE41" s="392"/>
      <c r="AF41" s="286">
        <f t="shared" ref="AF41:AF60" si="37">SUM(M41:AE41)</f>
        <v>0</v>
      </c>
      <c r="AG41" s="46"/>
      <c r="AH41" s="66"/>
      <c r="AI41" s="66"/>
      <c r="AJ41" s="66"/>
      <c r="AK41" s="66"/>
      <c r="AL41" s="66"/>
      <c r="AM41" s="66"/>
      <c r="AN41" s="66"/>
      <c r="AO41" s="66"/>
      <c r="AP41" s="46"/>
      <c r="AQ41" s="46"/>
      <c r="AR41" s="46"/>
    </row>
    <row r="42" spans="1:44" x14ac:dyDescent="0.35">
      <c r="A42" s="283"/>
      <c r="B42" s="365" t="s">
        <v>103</v>
      </c>
      <c r="C42" s="365"/>
      <c r="D42" s="376"/>
      <c r="E42" s="376"/>
      <c r="F42" s="376"/>
      <c r="G42" s="284"/>
      <c r="H42" s="284"/>
      <c r="I42" s="284"/>
      <c r="J42" s="284"/>
      <c r="K42" s="284"/>
      <c r="L42" s="285"/>
      <c r="M42" s="390">
        <v>0</v>
      </c>
      <c r="N42" s="391"/>
      <c r="O42" s="392"/>
      <c r="P42" s="390">
        <f>M42*$Z$14</f>
        <v>0</v>
      </c>
      <c r="Q42" s="391"/>
      <c r="R42" s="391"/>
      <c r="S42" s="392"/>
      <c r="T42" s="390">
        <f t="shared" ref="T42:T60" si="38">P42*$Z$14</f>
        <v>0</v>
      </c>
      <c r="U42" s="391"/>
      <c r="V42" s="391"/>
      <c r="W42" s="392"/>
      <c r="X42" s="390">
        <f t="shared" ref="X42:X60" si="39">T42*$Z$14</f>
        <v>0</v>
      </c>
      <c r="Y42" s="391"/>
      <c r="Z42" s="391"/>
      <c r="AA42" s="392"/>
      <c r="AB42" s="390">
        <f t="shared" ref="AB42:AB60" si="40">X42*$Z$14</f>
        <v>0</v>
      </c>
      <c r="AC42" s="391"/>
      <c r="AD42" s="391"/>
      <c r="AE42" s="392"/>
      <c r="AF42" s="286">
        <f t="shared" si="37"/>
        <v>0</v>
      </c>
      <c r="AG42" s="46"/>
      <c r="AH42" s="66"/>
      <c r="AI42" s="66"/>
      <c r="AJ42" s="66"/>
      <c r="AK42" s="66"/>
      <c r="AL42" s="66"/>
      <c r="AM42" s="66"/>
      <c r="AN42" s="66"/>
      <c r="AO42" s="66"/>
      <c r="AP42" s="46"/>
      <c r="AQ42" s="46"/>
      <c r="AR42" s="46"/>
    </row>
    <row r="43" spans="1:44" x14ac:dyDescent="0.35">
      <c r="A43" s="100" t="s">
        <v>117</v>
      </c>
      <c r="B43" s="366" t="s">
        <v>111</v>
      </c>
      <c r="C43" s="367"/>
      <c r="D43" s="374"/>
      <c r="E43" s="375"/>
      <c r="F43" s="375"/>
      <c r="G43" s="71"/>
      <c r="H43" s="71"/>
      <c r="I43" s="71"/>
      <c r="J43" s="71"/>
      <c r="K43" s="71"/>
      <c r="L43" s="93"/>
      <c r="M43" s="393">
        <v>0</v>
      </c>
      <c r="N43" s="394"/>
      <c r="O43" s="395"/>
      <c r="P43" s="393">
        <v>0</v>
      </c>
      <c r="Q43" s="396"/>
      <c r="R43" s="396"/>
      <c r="S43" s="397"/>
      <c r="T43" s="393">
        <v>0</v>
      </c>
      <c r="U43" s="396"/>
      <c r="V43" s="396"/>
      <c r="W43" s="397"/>
      <c r="X43" s="393">
        <v>0</v>
      </c>
      <c r="Y43" s="396"/>
      <c r="Z43" s="396"/>
      <c r="AA43" s="397"/>
      <c r="AB43" s="393">
        <v>0</v>
      </c>
      <c r="AC43" s="396"/>
      <c r="AD43" s="396"/>
      <c r="AE43" s="397"/>
      <c r="AF43" s="225">
        <f t="shared" si="37"/>
        <v>0</v>
      </c>
      <c r="AG43" s="46"/>
      <c r="AH43" s="46"/>
      <c r="AI43" s="46"/>
      <c r="AJ43" s="46"/>
      <c r="AK43" s="46"/>
      <c r="AL43" s="46"/>
      <c r="AM43" s="46"/>
      <c r="AN43" s="46"/>
      <c r="AO43" s="46"/>
      <c r="AP43" s="46"/>
      <c r="AQ43" s="46"/>
      <c r="AR43" s="46"/>
    </row>
    <row r="44" spans="1:44" x14ac:dyDescent="0.35">
      <c r="A44" s="50"/>
      <c r="B44" s="366" t="s">
        <v>110</v>
      </c>
      <c r="C44" s="367"/>
      <c r="D44" s="374"/>
      <c r="E44" s="375"/>
      <c r="F44" s="375"/>
      <c r="G44" s="71"/>
      <c r="H44" s="71"/>
      <c r="I44" s="71"/>
      <c r="J44" s="71"/>
      <c r="K44" s="71"/>
      <c r="L44" s="93"/>
      <c r="M44" s="393">
        <v>0</v>
      </c>
      <c r="N44" s="394"/>
      <c r="O44" s="395"/>
      <c r="P44" s="393">
        <f t="shared" ref="P44:P46" si="41">M44*$Z$14</f>
        <v>0</v>
      </c>
      <c r="Q44" s="396"/>
      <c r="R44" s="396"/>
      <c r="S44" s="397"/>
      <c r="T44" s="393">
        <f t="shared" si="38"/>
        <v>0</v>
      </c>
      <c r="U44" s="396"/>
      <c r="V44" s="396"/>
      <c r="W44" s="397"/>
      <c r="X44" s="393">
        <f t="shared" si="39"/>
        <v>0</v>
      </c>
      <c r="Y44" s="396"/>
      <c r="Z44" s="396"/>
      <c r="AA44" s="397"/>
      <c r="AB44" s="393">
        <f t="shared" si="40"/>
        <v>0</v>
      </c>
      <c r="AC44" s="396"/>
      <c r="AD44" s="396"/>
      <c r="AE44" s="397"/>
      <c r="AF44" s="225">
        <f t="shared" si="37"/>
        <v>0</v>
      </c>
      <c r="AG44" s="46"/>
      <c r="AH44" s="46"/>
      <c r="AI44" s="46"/>
      <c r="AJ44" s="46"/>
      <c r="AK44" s="46"/>
      <c r="AL44" s="46"/>
      <c r="AM44" s="46"/>
      <c r="AN44" s="46"/>
      <c r="AO44" s="46"/>
      <c r="AP44" s="46"/>
      <c r="AQ44" s="46"/>
      <c r="AR44" s="46"/>
    </row>
    <row r="45" spans="1:44" x14ac:dyDescent="0.35">
      <c r="A45" s="50"/>
      <c r="B45" s="366" t="s">
        <v>108</v>
      </c>
      <c r="C45" s="367"/>
      <c r="D45" s="374"/>
      <c r="E45" s="375"/>
      <c r="F45" s="375"/>
      <c r="G45" s="71"/>
      <c r="H45" s="71"/>
      <c r="I45" s="71"/>
      <c r="J45" s="71"/>
      <c r="K45" s="71"/>
      <c r="L45" s="93"/>
      <c r="M45" s="393">
        <v>0</v>
      </c>
      <c r="N45" s="394"/>
      <c r="O45" s="395"/>
      <c r="P45" s="393">
        <f t="shared" si="41"/>
        <v>0</v>
      </c>
      <c r="Q45" s="396"/>
      <c r="R45" s="396"/>
      <c r="S45" s="397"/>
      <c r="T45" s="393">
        <f t="shared" si="38"/>
        <v>0</v>
      </c>
      <c r="U45" s="396"/>
      <c r="V45" s="396"/>
      <c r="W45" s="397"/>
      <c r="X45" s="393">
        <f t="shared" si="39"/>
        <v>0</v>
      </c>
      <c r="Y45" s="396"/>
      <c r="Z45" s="396"/>
      <c r="AA45" s="397"/>
      <c r="AB45" s="393">
        <f t="shared" si="40"/>
        <v>0</v>
      </c>
      <c r="AC45" s="396"/>
      <c r="AD45" s="396"/>
      <c r="AE45" s="397"/>
      <c r="AF45" s="225">
        <f t="shared" si="37"/>
        <v>0</v>
      </c>
      <c r="AG45" s="46"/>
      <c r="AH45" s="46"/>
      <c r="AI45" s="46"/>
      <c r="AJ45" s="46"/>
      <c r="AK45" s="46"/>
      <c r="AL45" s="46"/>
      <c r="AM45" s="46"/>
      <c r="AN45" s="46"/>
      <c r="AO45" s="46"/>
      <c r="AP45" s="46"/>
      <c r="AQ45" s="46"/>
      <c r="AR45" s="46"/>
    </row>
    <row r="46" spans="1:44" x14ac:dyDescent="0.35">
      <c r="A46" s="50"/>
      <c r="B46" s="366" t="s">
        <v>136</v>
      </c>
      <c r="C46" s="367"/>
      <c r="D46" s="374"/>
      <c r="E46" s="375"/>
      <c r="F46" s="375"/>
      <c r="G46" s="71"/>
      <c r="H46" s="71"/>
      <c r="I46" s="71"/>
      <c r="J46" s="71"/>
      <c r="K46" s="71"/>
      <c r="L46" s="93"/>
      <c r="M46" s="393">
        <v>0</v>
      </c>
      <c r="N46" s="394"/>
      <c r="O46" s="395"/>
      <c r="P46" s="393">
        <f t="shared" si="41"/>
        <v>0</v>
      </c>
      <c r="Q46" s="396"/>
      <c r="R46" s="396"/>
      <c r="S46" s="397"/>
      <c r="T46" s="393">
        <f t="shared" si="38"/>
        <v>0</v>
      </c>
      <c r="U46" s="396"/>
      <c r="V46" s="396"/>
      <c r="W46" s="397"/>
      <c r="X46" s="393">
        <f t="shared" si="39"/>
        <v>0</v>
      </c>
      <c r="Y46" s="396"/>
      <c r="Z46" s="396"/>
      <c r="AA46" s="397"/>
      <c r="AB46" s="393">
        <f t="shared" si="40"/>
        <v>0</v>
      </c>
      <c r="AC46" s="396"/>
      <c r="AD46" s="396"/>
      <c r="AE46" s="397"/>
      <c r="AF46" s="225">
        <f t="shared" si="37"/>
        <v>0</v>
      </c>
      <c r="AG46" s="46"/>
      <c r="AH46" s="46"/>
      <c r="AI46" s="46"/>
      <c r="AJ46" s="46"/>
      <c r="AK46" s="46"/>
      <c r="AL46" s="46"/>
      <c r="AM46" s="46"/>
      <c r="AN46" s="46"/>
      <c r="AO46" s="46"/>
      <c r="AP46" s="46"/>
      <c r="AQ46" s="46"/>
      <c r="AR46" s="46"/>
    </row>
    <row r="47" spans="1:44" x14ac:dyDescent="0.35">
      <c r="A47" s="50"/>
      <c r="B47" s="366" t="s">
        <v>109</v>
      </c>
      <c r="C47" s="367"/>
      <c r="D47" s="374"/>
      <c r="E47" s="375"/>
      <c r="F47" s="375"/>
      <c r="G47" s="71"/>
      <c r="H47" s="71"/>
      <c r="I47" s="71"/>
      <c r="J47" s="71"/>
      <c r="K47" s="71"/>
      <c r="L47" s="93"/>
      <c r="M47" s="393">
        <v>0</v>
      </c>
      <c r="N47" s="394"/>
      <c r="O47" s="395"/>
      <c r="P47" s="393">
        <f t="shared" ref="P47:P60" si="42">M47*$Z$14</f>
        <v>0</v>
      </c>
      <c r="Q47" s="396"/>
      <c r="R47" s="396"/>
      <c r="S47" s="397"/>
      <c r="T47" s="393">
        <f t="shared" si="38"/>
        <v>0</v>
      </c>
      <c r="U47" s="396"/>
      <c r="V47" s="396"/>
      <c r="W47" s="397"/>
      <c r="X47" s="393">
        <f t="shared" si="39"/>
        <v>0</v>
      </c>
      <c r="Y47" s="396"/>
      <c r="Z47" s="396"/>
      <c r="AA47" s="397"/>
      <c r="AB47" s="393">
        <f t="shared" si="40"/>
        <v>0</v>
      </c>
      <c r="AC47" s="396"/>
      <c r="AD47" s="396"/>
      <c r="AE47" s="397"/>
      <c r="AF47" s="225">
        <f t="shared" si="37"/>
        <v>0</v>
      </c>
      <c r="AG47" s="46"/>
      <c r="AH47" s="46"/>
      <c r="AI47" s="46"/>
      <c r="AJ47" s="46"/>
      <c r="AK47" s="46"/>
      <c r="AL47" s="46"/>
      <c r="AM47" s="46"/>
      <c r="AN47" s="46"/>
      <c r="AO47" s="46"/>
      <c r="AP47" s="46"/>
      <c r="AQ47" s="46"/>
      <c r="AR47" s="46"/>
    </row>
    <row r="48" spans="1:44" x14ac:dyDescent="0.35">
      <c r="A48" s="283"/>
      <c r="B48" s="365" t="s">
        <v>112</v>
      </c>
      <c r="C48" s="365"/>
      <c r="D48" s="376"/>
      <c r="E48" s="376"/>
      <c r="F48" s="376"/>
      <c r="G48" s="284"/>
      <c r="H48" s="284"/>
      <c r="I48" s="284"/>
      <c r="J48" s="284"/>
      <c r="K48" s="284"/>
      <c r="L48" s="285"/>
      <c r="M48" s="390">
        <v>0</v>
      </c>
      <c r="N48" s="391"/>
      <c r="O48" s="392"/>
      <c r="P48" s="390">
        <f t="shared" si="42"/>
        <v>0</v>
      </c>
      <c r="Q48" s="391"/>
      <c r="R48" s="391"/>
      <c r="S48" s="392"/>
      <c r="T48" s="390">
        <f t="shared" ref="T48" si="43">P48*$Z$14</f>
        <v>0</v>
      </c>
      <c r="U48" s="391"/>
      <c r="V48" s="391"/>
      <c r="W48" s="392"/>
      <c r="X48" s="390">
        <f t="shared" ref="X48" si="44">T48*$Z$14</f>
        <v>0</v>
      </c>
      <c r="Y48" s="391"/>
      <c r="Z48" s="391"/>
      <c r="AA48" s="392"/>
      <c r="AB48" s="390">
        <f t="shared" ref="AB48" si="45">X48*$Z$14</f>
        <v>0</v>
      </c>
      <c r="AC48" s="391"/>
      <c r="AD48" s="391"/>
      <c r="AE48" s="392"/>
      <c r="AF48" s="286">
        <f t="shared" si="37"/>
        <v>0</v>
      </c>
      <c r="AG48" s="46"/>
      <c r="AH48" s="66"/>
      <c r="AI48" s="66"/>
      <c r="AJ48" s="66"/>
      <c r="AK48" s="66"/>
      <c r="AL48" s="66"/>
      <c r="AM48" s="66"/>
      <c r="AN48" s="66"/>
      <c r="AO48" s="66"/>
      <c r="AP48" s="46"/>
      <c r="AQ48" s="46"/>
      <c r="AR48" s="46"/>
    </row>
    <row r="49" spans="1:44" x14ac:dyDescent="0.35">
      <c r="A49" s="50"/>
      <c r="B49" s="366" t="s">
        <v>13</v>
      </c>
      <c r="C49" s="367"/>
      <c r="D49" s="374"/>
      <c r="E49" s="375"/>
      <c r="F49" s="375"/>
      <c r="G49" s="11"/>
      <c r="H49" s="11"/>
      <c r="I49" s="11"/>
      <c r="J49" s="11"/>
      <c r="K49" s="11"/>
      <c r="L49" s="12"/>
      <c r="M49" s="393">
        <v>0</v>
      </c>
      <c r="N49" s="394"/>
      <c r="O49" s="395"/>
      <c r="P49" s="393">
        <f t="shared" si="42"/>
        <v>0</v>
      </c>
      <c r="Q49" s="396"/>
      <c r="R49" s="396"/>
      <c r="S49" s="397"/>
      <c r="T49" s="393">
        <f t="shared" ref="T49:T51" si="46">P49*$Z$14</f>
        <v>0</v>
      </c>
      <c r="U49" s="398"/>
      <c r="V49" s="398"/>
      <c r="W49" s="399"/>
      <c r="X49" s="393">
        <f t="shared" si="39"/>
        <v>0</v>
      </c>
      <c r="Y49" s="396"/>
      <c r="Z49" s="396"/>
      <c r="AA49" s="397"/>
      <c r="AB49" s="393">
        <f t="shared" si="40"/>
        <v>0</v>
      </c>
      <c r="AC49" s="396"/>
      <c r="AD49" s="396"/>
      <c r="AE49" s="397"/>
      <c r="AF49" s="225">
        <f t="shared" si="37"/>
        <v>0</v>
      </c>
      <c r="AG49" s="46"/>
      <c r="AH49" s="46"/>
      <c r="AI49" s="46"/>
      <c r="AJ49" s="46"/>
      <c r="AK49" s="46"/>
      <c r="AL49" s="46"/>
      <c r="AM49" s="46"/>
      <c r="AN49" s="46"/>
      <c r="AO49" s="46"/>
      <c r="AP49" s="46"/>
      <c r="AQ49" s="46"/>
      <c r="AR49" s="46"/>
    </row>
    <row r="50" spans="1:44" x14ac:dyDescent="0.35">
      <c r="A50" s="283"/>
      <c r="B50" s="365" t="s">
        <v>17</v>
      </c>
      <c r="C50" s="365"/>
      <c r="D50" s="376"/>
      <c r="E50" s="376"/>
      <c r="F50" s="376"/>
      <c r="G50" s="284"/>
      <c r="H50" s="284"/>
      <c r="I50" s="284"/>
      <c r="J50" s="284"/>
      <c r="K50" s="284"/>
      <c r="L50" s="285"/>
      <c r="M50" s="390">
        <v>0</v>
      </c>
      <c r="N50" s="391"/>
      <c r="O50" s="392"/>
      <c r="P50" s="390">
        <f t="shared" si="42"/>
        <v>0</v>
      </c>
      <c r="Q50" s="391"/>
      <c r="R50" s="391"/>
      <c r="S50" s="392"/>
      <c r="T50" s="390">
        <f t="shared" si="46"/>
        <v>0</v>
      </c>
      <c r="U50" s="391"/>
      <c r="V50" s="391"/>
      <c r="W50" s="392"/>
      <c r="X50" s="390">
        <f t="shared" ref="X50" si="47">T50*$Z$14</f>
        <v>0</v>
      </c>
      <c r="Y50" s="391"/>
      <c r="Z50" s="391"/>
      <c r="AA50" s="392"/>
      <c r="AB50" s="390">
        <f t="shared" ref="AB50" si="48">X50*$Z$14</f>
        <v>0</v>
      </c>
      <c r="AC50" s="391"/>
      <c r="AD50" s="391"/>
      <c r="AE50" s="392"/>
      <c r="AF50" s="286">
        <f t="shared" si="37"/>
        <v>0</v>
      </c>
      <c r="AG50" s="46"/>
      <c r="AH50" s="66"/>
      <c r="AI50" s="66"/>
      <c r="AJ50" s="66"/>
      <c r="AK50" s="66"/>
      <c r="AL50" s="66"/>
      <c r="AM50" s="66"/>
      <c r="AN50" s="66"/>
      <c r="AO50" s="66"/>
      <c r="AP50" s="46"/>
      <c r="AQ50" s="46"/>
      <c r="AR50" s="46"/>
    </row>
    <row r="51" spans="1:44" x14ac:dyDescent="0.35">
      <c r="A51" s="50"/>
      <c r="B51" s="366" t="s">
        <v>113</v>
      </c>
      <c r="C51" s="367"/>
      <c r="D51" s="374"/>
      <c r="E51" s="375"/>
      <c r="F51" s="375"/>
      <c r="G51" s="11"/>
      <c r="H51" s="11"/>
      <c r="I51" s="11"/>
      <c r="J51" s="11"/>
      <c r="K51" s="11"/>
      <c r="L51" s="12"/>
      <c r="M51" s="393">
        <v>0</v>
      </c>
      <c r="N51" s="394"/>
      <c r="O51" s="395"/>
      <c r="P51" s="393">
        <f t="shared" si="42"/>
        <v>0</v>
      </c>
      <c r="Q51" s="396"/>
      <c r="R51" s="396"/>
      <c r="S51" s="397"/>
      <c r="T51" s="393">
        <f t="shared" si="46"/>
        <v>0</v>
      </c>
      <c r="U51" s="398"/>
      <c r="V51" s="398"/>
      <c r="W51" s="399"/>
      <c r="X51" s="393">
        <f t="shared" si="39"/>
        <v>0</v>
      </c>
      <c r="Y51" s="396"/>
      <c r="Z51" s="396"/>
      <c r="AA51" s="397"/>
      <c r="AB51" s="393">
        <f t="shared" si="40"/>
        <v>0</v>
      </c>
      <c r="AC51" s="396"/>
      <c r="AD51" s="396"/>
      <c r="AE51" s="397"/>
      <c r="AF51" s="225">
        <f t="shared" si="37"/>
        <v>0</v>
      </c>
      <c r="AG51" s="46"/>
      <c r="AH51" s="46"/>
      <c r="AI51" s="46"/>
      <c r="AJ51" s="46"/>
      <c r="AK51" s="46"/>
      <c r="AL51" s="46"/>
      <c r="AM51" s="46"/>
      <c r="AN51" s="46"/>
      <c r="AO51" s="46"/>
      <c r="AP51" s="46"/>
      <c r="AQ51" s="46"/>
      <c r="AR51" s="46"/>
    </row>
    <row r="52" spans="1:44" x14ac:dyDescent="0.35">
      <c r="A52" s="283" t="s">
        <v>115</v>
      </c>
      <c r="B52" s="365"/>
      <c r="C52" s="365"/>
      <c r="D52" s="377" t="s">
        <v>105</v>
      </c>
      <c r="E52" s="377"/>
      <c r="F52" s="377"/>
      <c r="G52" s="284"/>
      <c r="H52" s="284"/>
      <c r="I52" s="284"/>
      <c r="J52" s="284"/>
      <c r="K52" s="284"/>
      <c r="L52" s="285"/>
      <c r="M52" s="390">
        <v>0</v>
      </c>
      <c r="N52" s="391"/>
      <c r="O52" s="392">
        <v>0</v>
      </c>
      <c r="P52" s="390">
        <v>0</v>
      </c>
      <c r="Q52" s="391"/>
      <c r="R52" s="391"/>
      <c r="S52" s="392"/>
      <c r="T52" s="390">
        <v>0</v>
      </c>
      <c r="U52" s="391"/>
      <c r="V52" s="391"/>
      <c r="W52" s="392"/>
      <c r="X52" s="390">
        <v>0</v>
      </c>
      <c r="Y52" s="391"/>
      <c r="Z52" s="391"/>
      <c r="AA52" s="392"/>
      <c r="AB52" s="390">
        <v>0</v>
      </c>
      <c r="AC52" s="391"/>
      <c r="AD52" s="391"/>
      <c r="AE52" s="392"/>
      <c r="AF52" s="286"/>
      <c r="AG52" s="46"/>
      <c r="AH52" s="66"/>
      <c r="AI52" s="66"/>
      <c r="AJ52" s="66"/>
      <c r="AK52" s="66"/>
      <c r="AL52" s="66"/>
      <c r="AM52" s="66"/>
      <c r="AN52" s="66"/>
      <c r="AO52" s="66"/>
      <c r="AP52" s="46"/>
      <c r="AQ52" s="46"/>
      <c r="AR52" s="46"/>
    </row>
    <row r="53" spans="1:44" x14ac:dyDescent="0.35">
      <c r="A53" s="283"/>
      <c r="B53" s="365"/>
      <c r="C53" s="365"/>
      <c r="D53" s="377" t="s">
        <v>106</v>
      </c>
      <c r="E53" s="377"/>
      <c r="F53" s="377"/>
      <c r="G53" s="284"/>
      <c r="H53" s="284"/>
      <c r="I53" s="284"/>
      <c r="J53" s="284"/>
      <c r="K53" s="284"/>
      <c r="L53" s="285"/>
      <c r="M53" s="390">
        <v>0</v>
      </c>
      <c r="N53" s="391"/>
      <c r="O53" s="392">
        <v>0</v>
      </c>
      <c r="P53" s="390">
        <v>0</v>
      </c>
      <c r="Q53" s="391"/>
      <c r="R53" s="391"/>
      <c r="S53" s="392"/>
      <c r="T53" s="390">
        <v>0</v>
      </c>
      <c r="U53" s="391"/>
      <c r="V53" s="391"/>
      <c r="W53" s="392"/>
      <c r="X53" s="390">
        <v>0</v>
      </c>
      <c r="Y53" s="391"/>
      <c r="Z53" s="391"/>
      <c r="AA53" s="392"/>
      <c r="AB53" s="390">
        <v>0</v>
      </c>
      <c r="AC53" s="391"/>
      <c r="AD53" s="391"/>
      <c r="AE53" s="392"/>
      <c r="AF53" s="286">
        <f>M52+M53+P52+P53+T52+T53+X52+X53+AB52+AB53</f>
        <v>0</v>
      </c>
      <c r="AG53" s="46" t="s">
        <v>181</v>
      </c>
      <c r="AH53" s="66"/>
      <c r="AI53" s="66"/>
      <c r="AJ53" s="66"/>
      <c r="AK53" s="66"/>
      <c r="AL53" s="66"/>
      <c r="AM53" s="66"/>
      <c r="AN53" s="66"/>
      <c r="AO53" s="66"/>
      <c r="AP53" s="46"/>
      <c r="AQ53" s="46"/>
      <c r="AR53" s="46"/>
    </row>
    <row r="54" spans="1:44" x14ac:dyDescent="0.35">
      <c r="A54" s="283" t="s">
        <v>116</v>
      </c>
      <c r="B54" s="365"/>
      <c r="C54" s="365"/>
      <c r="D54" s="377" t="s">
        <v>105</v>
      </c>
      <c r="E54" s="377"/>
      <c r="F54" s="377"/>
      <c r="G54" s="284"/>
      <c r="H54" s="284"/>
      <c r="I54" s="284"/>
      <c r="J54" s="284"/>
      <c r="K54" s="284"/>
      <c r="L54" s="285"/>
      <c r="M54" s="390">
        <v>0</v>
      </c>
      <c r="N54" s="391"/>
      <c r="O54" s="392">
        <v>0</v>
      </c>
      <c r="P54" s="390">
        <v>0</v>
      </c>
      <c r="Q54" s="391"/>
      <c r="R54" s="391"/>
      <c r="S54" s="392"/>
      <c r="T54" s="390">
        <v>0</v>
      </c>
      <c r="U54" s="391"/>
      <c r="V54" s="391"/>
      <c r="W54" s="392"/>
      <c r="X54" s="390">
        <v>0</v>
      </c>
      <c r="Y54" s="391"/>
      <c r="Z54" s="391"/>
      <c r="AA54" s="392"/>
      <c r="AB54" s="390">
        <v>0</v>
      </c>
      <c r="AC54" s="391"/>
      <c r="AD54" s="391"/>
      <c r="AE54" s="392"/>
      <c r="AF54" s="286"/>
      <c r="AG54" s="46"/>
      <c r="AH54" s="66"/>
      <c r="AI54" s="66"/>
      <c r="AJ54" s="66"/>
      <c r="AK54" s="66"/>
      <c r="AL54" s="66"/>
      <c r="AM54" s="66"/>
      <c r="AN54" s="66"/>
      <c r="AO54" s="66"/>
      <c r="AP54" s="46"/>
      <c r="AQ54" s="46"/>
      <c r="AR54" s="46"/>
    </row>
    <row r="55" spans="1:44" x14ac:dyDescent="0.35">
      <c r="A55" s="283"/>
      <c r="B55" s="365"/>
      <c r="C55" s="365"/>
      <c r="D55" s="377" t="s">
        <v>106</v>
      </c>
      <c r="E55" s="377"/>
      <c r="F55" s="377"/>
      <c r="G55" s="284"/>
      <c r="H55" s="284"/>
      <c r="I55" s="284"/>
      <c r="J55" s="284"/>
      <c r="K55" s="284"/>
      <c r="L55" s="285"/>
      <c r="M55" s="390">
        <v>0</v>
      </c>
      <c r="N55" s="391"/>
      <c r="O55" s="392">
        <v>0</v>
      </c>
      <c r="P55" s="390">
        <v>0</v>
      </c>
      <c r="Q55" s="391"/>
      <c r="R55" s="391"/>
      <c r="S55" s="392"/>
      <c r="T55" s="390">
        <v>0</v>
      </c>
      <c r="U55" s="391"/>
      <c r="V55" s="391"/>
      <c r="W55" s="392"/>
      <c r="X55" s="390">
        <v>0</v>
      </c>
      <c r="Y55" s="391"/>
      <c r="Z55" s="391"/>
      <c r="AA55" s="392"/>
      <c r="AB55" s="390">
        <v>0</v>
      </c>
      <c r="AC55" s="391"/>
      <c r="AD55" s="391"/>
      <c r="AE55" s="392"/>
      <c r="AF55" s="286">
        <f>M54+M55+P54+P55+T54+T55+X54+X55+AB54+AB55</f>
        <v>0</v>
      </c>
      <c r="AG55" s="46" t="s">
        <v>182</v>
      </c>
      <c r="AH55" s="66"/>
      <c r="AI55" s="66"/>
      <c r="AJ55" s="66"/>
      <c r="AK55" s="66"/>
      <c r="AL55" s="66"/>
      <c r="AM55" s="66"/>
      <c r="AN55" s="66"/>
      <c r="AO55" s="66"/>
      <c r="AP55" s="46"/>
      <c r="AQ55" s="46"/>
      <c r="AR55" s="46"/>
    </row>
    <row r="56" spans="1:44" x14ac:dyDescent="0.35">
      <c r="A56" s="50"/>
      <c r="B56" s="366" t="s">
        <v>14</v>
      </c>
      <c r="C56" s="366"/>
      <c r="D56" s="374"/>
      <c r="E56" s="375"/>
      <c r="F56" s="375"/>
      <c r="G56" s="11"/>
      <c r="H56" s="11"/>
      <c r="I56" s="11"/>
      <c r="J56" s="11"/>
      <c r="K56" s="11"/>
      <c r="L56" s="12"/>
      <c r="M56" s="393">
        <v>0</v>
      </c>
      <c r="N56" s="394"/>
      <c r="O56" s="395"/>
      <c r="P56" s="393">
        <f t="shared" si="42"/>
        <v>0</v>
      </c>
      <c r="Q56" s="396"/>
      <c r="R56" s="396"/>
      <c r="S56" s="397"/>
      <c r="T56" s="393">
        <f t="shared" si="38"/>
        <v>0</v>
      </c>
      <c r="U56" s="396"/>
      <c r="V56" s="396"/>
      <c r="W56" s="397"/>
      <c r="X56" s="393">
        <f t="shared" si="39"/>
        <v>0</v>
      </c>
      <c r="Y56" s="396"/>
      <c r="Z56" s="396"/>
      <c r="AA56" s="397"/>
      <c r="AB56" s="393">
        <f t="shared" si="40"/>
        <v>0</v>
      </c>
      <c r="AC56" s="396"/>
      <c r="AD56" s="396"/>
      <c r="AE56" s="397"/>
      <c r="AF56" s="225">
        <f t="shared" si="37"/>
        <v>0</v>
      </c>
      <c r="AG56" s="46"/>
      <c r="AH56" s="46"/>
      <c r="AI56" s="46"/>
      <c r="AJ56" s="46"/>
      <c r="AK56" s="46"/>
      <c r="AL56" s="46"/>
      <c r="AM56" s="46"/>
      <c r="AN56" s="46"/>
      <c r="AO56" s="46"/>
      <c r="AP56" s="46"/>
      <c r="AQ56" s="46"/>
      <c r="AR56" s="46"/>
    </row>
    <row r="57" spans="1:44" x14ac:dyDescent="0.35">
      <c r="A57" s="283"/>
      <c r="B57" s="365" t="s">
        <v>114</v>
      </c>
      <c r="C57" s="365"/>
      <c r="D57" s="376"/>
      <c r="E57" s="376"/>
      <c r="F57" s="376"/>
      <c r="G57" s="284"/>
      <c r="H57" s="284"/>
      <c r="I57" s="284"/>
      <c r="J57" s="284"/>
      <c r="K57" s="284"/>
      <c r="L57" s="285"/>
      <c r="M57" s="390">
        <v>0</v>
      </c>
      <c r="N57" s="391"/>
      <c r="O57" s="392"/>
      <c r="P57" s="390">
        <f t="shared" si="42"/>
        <v>0</v>
      </c>
      <c r="Q57" s="391"/>
      <c r="R57" s="391"/>
      <c r="S57" s="392"/>
      <c r="T57" s="390">
        <f t="shared" si="38"/>
        <v>0</v>
      </c>
      <c r="U57" s="391"/>
      <c r="V57" s="391"/>
      <c r="W57" s="392"/>
      <c r="X57" s="390">
        <f t="shared" si="39"/>
        <v>0</v>
      </c>
      <c r="Y57" s="391"/>
      <c r="Z57" s="391"/>
      <c r="AA57" s="392"/>
      <c r="AB57" s="390">
        <f t="shared" si="40"/>
        <v>0</v>
      </c>
      <c r="AC57" s="391"/>
      <c r="AD57" s="391"/>
      <c r="AE57" s="392"/>
      <c r="AF57" s="286">
        <f t="shared" si="37"/>
        <v>0</v>
      </c>
      <c r="AG57" s="46"/>
      <c r="AH57" s="66"/>
      <c r="AI57" s="66"/>
      <c r="AJ57" s="66"/>
      <c r="AK57" s="66"/>
      <c r="AL57" s="66"/>
      <c r="AM57" s="66"/>
      <c r="AN57" s="66"/>
      <c r="AO57" s="66"/>
      <c r="AP57" s="46"/>
      <c r="AQ57" s="46"/>
      <c r="AR57" s="46"/>
    </row>
    <row r="58" spans="1:44" x14ac:dyDescent="0.35">
      <c r="A58" s="95" t="s">
        <v>82</v>
      </c>
      <c r="B58" s="384" t="s">
        <v>234</v>
      </c>
      <c r="C58" s="385"/>
      <c r="D58" s="386" t="s">
        <v>233</v>
      </c>
      <c r="E58" s="387"/>
      <c r="F58" s="387"/>
      <c r="G58" s="11"/>
      <c r="H58" s="11"/>
      <c r="I58" s="11"/>
      <c r="J58" s="11"/>
      <c r="K58" s="11"/>
      <c r="L58" s="12"/>
      <c r="M58" s="393">
        <v>0</v>
      </c>
      <c r="N58" s="394"/>
      <c r="O58" s="395"/>
      <c r="P58" s="393">
        <f t="shared" si="42"/>
        <v>0</v>
      </c>
      <c r="Q58" s="396"/>
      <c r="R58" s="396"/>
      <c r="S58" s="397"/>
      <c r="T58" s="393">
        <f t="shared" si="38"/>
        <v>0</v>
      </c>
      <c r="U58" s="396"/>
      <c r="V58" s="396"/>
      <c r="W58" s="397"/>
      <c r="X58" s="393">
        <f t="shared" si="39"/>
        <v>0</v>
      </c>
      <c r="Y58" s="396"/>
      <c r="Z58" s="396"/>
      <c r="AA58" s="397"/>
      <c r="AB58" s="393">
        <f t="shared" si="40"/>
        <v>0</v>
      </c>
      <c r="AC58" s="396"/>
      <c r="AD58" s="396"/>
      <c r="AE58" s="397"/>
      <c r="AF58" s="225">
        <f t="shared" si="37"/>
        <v>0</v>
      </c>
      <c r="AG58" s="46"/>
      <c r="AH58" s="46"/>
      <c r="AI58" s="46"/>
      <c r="AJ58" s="46"/>
      <c r="AK58" s="46"/>
      <c r="AL58" s="46"/>
      <c r="AM58" s="46"/>
      <c r="AN58" s="46"/>
      <c r="AO58" s="46"/>
      <c r="AP58" s="46"/>
      <c r="AQ58" s="46"/>
      <c r="AR58" s="46"/>
    </row>
    <row r="59" spans="1:44" ht="15.75" customHeight="1" x14ac:dyDescent="0.35">
      <c r="A59" s="95" t="s">
        <v>82</v>
      </c>
      <c r="B59" s="384" t="s">
        <v>234</v>
      </c>
      <c r="C59" s="385"/>
      <c r="D59" s="388"/>
      <c r="E59" s="388"/>
      <c r="F59" s="388"/>
      <c r="G59" s="11"/>
      <c r="H59" s="11"/>
      <c r="I59" s="11"/>
      <c r="J59" s="11"/>
      <c r="K59" s="11"/>
      <c r="L59" s="12"/>
      <c r="M59" s="393">
        <v>0</v>
      </c>
      <c r="N59" s="394"/>
      <c r="O59" s="395"/>
      <c r="P59" s="393">
        <f t="shared" si="42"/>
        <v>0</v>
      </c>
      <c r="Q59" s="396"/>
      <c r="R59" s="396"/>
      <c r="S59" s="397"/>
      <c r="T59" s="393">
        <f t="shared" si="38"/>
        <v>0</v>
      </c>
      <c r="U59" s="396"/>
      <c r="V59" s="396"/>
      <c r="W59" s="397"/>
      <c r="X59" s="393">
        <f t="shared" si="39"/>
        <v>0</v>
      </c>
      <c r="Y59" s="396"/>
      <c r="Z59" s="396"/>
      <c r="AA59" s="397"/>
      <c r="AB59" s="393">
        <f t="shared" si="40"/>
        <v>0</v>
      </c>
      <c r="AC59" s="396"/>
      <c r="AD59" s="396"/>
      <c r="AE59" s="397"/>
      <c r="AF59" s="225">
        <f t="shared" si="37"/>
        <v>0</v>
      </c>
      <c r="AG59" s="46"/>
      <c r="AH59" s="46"/>
      <c r="AI59" s="46"/>
      <c r="AJ59" s="46"/>
      <c r="AK59" s="46"/>
      <c r="AL59" s="46"/>
      <c r="AM59" s="46"/>
      <c r="AN59" s="46"/>
      <c r="AO59" s="46"/>
      <c r="AP59" s="46"/>
      <c r="AQ59" s="46"/>
      <c r="AR59" s="46"/>
    </row>
    <row r="60" spans="1:44" ht="15.75" customHeight="1" x14ac:dyDescent="0.35">
      <c r="A60" s="95" t="s">
        <v>82</v>
      </c>
      <c r="B60" s="384" t="s">
        <v>234</v>
      </c>
      <c r="C60" s="385"/>
      <c r="D60" s="388"/>
      <c r="E60" s="388"/>
      <c r="F60" s="388"/>
      <c r="G60" s="11"/>
      <c r="H60" s="11"/>
      <c r="I60" s="11"/>
      <c r="J60" s="11"/>
      <c r="K60" s="11"/>
      <c r="L60" s="12"/>
      <c r="M60" s="393">
        <v>0</v>
      </c>
      <c r="N60" s="394"/>
      <c r="O60" s="395"/>
      <c r="P60" s="393">
        <f t="shared" si="42"/>
        <v>0</v>
      </c>
      <c r="Q60" s="396"/>
      <c r="R60" s="396"/>
      <c r="S60" s="397"/>
      <c r="T60" s="393">
        <f t="shared" si="38"/>
        <v>0</v>
      </c>
      <c r="U60" s="396"/>
      <c r="V60" s="396"/>
      <c r="W60" s="397"/>
      <c r="X60" s="393">
        <f t="shared" si="39"/>
        <v>0</v>
      </c>
      <c r="Y60" s="396"/>
      <c r="Z60" s="396"/>
      <c r="AA60" s="397"/>
      <c r="AB60" s="393">
        <f t="shared" si="40"/>
        <v>0</v>
      </c>
      <c r="AC60" s="396"/>
      <c r="AD60" s="396"/>
      <c r="AE60" s="397"/>
      <c r="AF60" s="225">
        <f t="shared" si="37"/>
        <v>0</v>
      </c>
      <c r="AG60" s="46"/>
      <c r="AH60" s="67"/>
      <c r="AI60" s="46"/>
      <c r="AJ60" s="46"/>
      <c r="AK60" s="46"/>
      <c r="AL60" s="46"/>
      <c r="AM60" s="46"/>
      <c r="AN60" s="46"/>
      <c r="AO60" s="46"/>
      <c r="AP60" s="46"/>
      <c r="AQ60" s="46"/>
      <c r="AR60" s="46"/>
    </row>
    <row r="61" spans="1:44" x14ac:dyDescent="0.35">
      <c r="A61" s="90"/>
      <c r="B61" s="389" t="s">
        <v>27</v>
      </c>
      <c r="C61" s="356"/>
      <c r="D61" s="356"/>
      <c r="E61" s="356"/>
      <c r="F61" s="32"/>
      <c r="G61" s="91"/>
      <c r="H61" s="91"/>
      <c r="I61" s="91"/>
      <c r="J61" s="91"/>
      <c r="K61" s="91"/>
      <c r="L61" s="34"/>
      <c r="M61" s="406">
        <f>SUM(M40:O60)</f>
        <v>0</v>
      </c>
      <c r="N61" s="407"/>
      <c r="O61" s="407"/>
      <c r="P61" s="406">
        <f>SUM(P40:S60)</f>
        <v>0</v>
      </c>
      <c r="Q61" s="356"/>
      <c r="R61" s="356"/>
      <c r="S61" s="356"/>
      <c r="T61" s="406">
        <f>SUM(T40:W60)</f>
        <v>0</v>
      </c>
      <c r="U61" s="356"/>
      <c r="V61" s="356"/>
      <c r="W61" s="356"/>
      <c r="X61" s="406">
        <f>SUM(X40:AA60)</f>
        <v>0</v>
      </c>
      <c r="Y61" s="356"/>
      <c r="Z61" s="356"/>
      <c r="AA61" s="356"/>
      <c r="AB61" s="406">
        <f>SUM(AB40:AE60)</f>
        <v>0</v>
      </c>
      <c r="AC61" s="356"/>
      <c r="AD61" s="356"/>
      <c r="AE61" s="356"/>
      <c r="AF61" s="97">
        <f t="shared" ref="AF61:AF67" si="49">SUM(M61:AD61)</f>
        <v>0</v>
      </c>
      <c r="AG61" s="46"/>
      <c r="AH61" s="46"/>
      <c r="AI61" s="46"/>
      <c r="AJ61" s="46"/>
      <c r="AK61" s="46"/>
      <c r="AL61" s="46"/>
      <c r="AM61" s="46"/>
      <c r="AN61" s="46"/>
      <c r="AO61" s="46"/>
      <c r="AP61" s="46"/>
      <c r="AQ61" s="46"/>
      <c r="AR61" s="46"/>
    </row>
    <row r="62" spans="1:44" x14ac:dyDescent="0.35">
      <c r="A62" s="183"/>
      <c r="B62" s="352" t="s">
        <v>44</v>
      </c>
      <c r="C62" s="353"/>
      <c r="D62" s="353"/>
      <c r="E62" s="353"/>
      <c r="F62" s="354"/>
      <c r="G62" s="13"/>
      <c r="H62" s="13"/>
      <c r="I62" s="13"/>
      <c r="J62" s="13"/>
      <c r="K62" s="13"/>
      <c r="L62" s="14"/>
      <c r="M62" s="355">
        <f>O36+M61</f>
        <v>166748.82</v>
      </c>
      <c r="N62" s="356"/>
      <c r="O62" s="357"/>
      <c r="P62" s="355">
        <f>S36+P61</f>
        <v>0</v>
      </c>
      <c r="Q62" s="356"/>
      <c r="R62" s="356"/>
      <c r="S62" s="357"/>
      <c r="T62" s="355">
        <f>W36+T61</f>
        <v>0</v>
      </c>
      <c r="U62" s="356"/>
      <c r="V62" s="356"/>
      <c r="W62" s="357"/>
      <c r="X62" s="355">
        <f>AA36+X61</f>
        <v>0</v>
      </c>
      <c r="Y62" s="356"/>
      <c r="Z62" s="356"/>
      <c r="AA62" s="357"/>
      <c r="AB62" s="355">
        <f>AE36+AB61</f>
        <v>0</v>
      </c>
      <c r="AC62" s="356"/>
      <c r="AD62" s="356"/>
      <c r="AE62" s="357"/>
      <c r="AF62" s="129">
        <f t="shared" si="49"/>
        <v>166748.82</v>
      </c>
      <c r="AG62" s="46"/>
      <c r="AH62" s="46"/>
      <c r="AI62" s="46"/>
      <c r="AJ62" s="46"/>
      <c r="AK62" s="46"/>
      <c r="AL62" s="46"/>
      <c r="AM62" s="46"/>
      <c r="AN62" s="46"/>
      <c r="AO62" s="46"/>
      <c r="AP62" s="46"/>
      <c r="AQ62" s="46"/>
      <c r="AR62" s="46"/>
    </row>
    <row r="63" spans="1:44" x14ac:dyDescent="0.35">
      <c r="A63" s="183"/>
      <c r="B63" s="352" t="s">
        <v>212</v>
      </c>
      <c r="C63" s="353"/>
      <c r="D63" s="353"/>
      <c r="E63" s="353"/>
      <c r="F63" s="354"/>
      <c r="G63" s="13"/>
      <c r="H63" s="13"/>
      <c r="I63" s="13"/>
      <c r="J63" s="13"/>
      <c r="K63" s="13"/>
      <c r="L63" s="14"/>
      <c r="M63" s="355">
        <f>M62-M53-M55</f>
        <v>166748.82</v>
      </c>
      <c r="N63" s="356"/>
      <c r="O63" s="357"/>
      <c r="P63" s="355">
        <f>P62-P55-P53</f>
        <v>0</v>
      </c>
      <c r="Q63" s="356"/>
      <c r="R63" s="356"/>
      <c r="S63" s="357"/>
      <c r="T63" s="355">
        <f>T62-T55-T53</f>
        <v>0</v>
      </c>
      <c r="U63" s="356"/>
      <c r="V63" s="356"/>
      <c r="W63" s="357"/>
      <c r="X63" s="355">
        <f>X62-X53-X55</f>
        <v>0</v>
      </c>
      <c r="Y63" s="356"/>
      <c r="Z63" s="356"/>
      <c r="AA63" s="357"/>
      <c r="AB63" s="355">
        <f>AB62-AB53-AB55</f>
        <v>0</v>
      </c>
      <c r="AC63" s="356"/>
      <c r="AD63" s="356"/>
      <c r="AE63" s="357"/>
      <c r="AF63" s="129">
        <f t="shared" si="49"/>
        <v>166748.82</v>
      </c>
      <c r="AG63" s="46"/>
      <c r="AH63" s="46"/>
      <c r="AI63" s="46"/>
      <c r="AJ63" s="46"/>
      <c r="AK63" s="46"/>
      <c r="AL63" s="46"/>
      <c r="AM63" s="46"/>
      <c r="AN63" s="46"/>
      <c r="AO63" s="46"/>
      <c r="AP63" s="46"/>
      <c r="AQ63" s="46"/>
      <c r="AR63" s="46"/>
    </row>
    <row r="64" spans="1:44" x14ac:dyDescent="0.35">
      <c r="A64" s="183"/>
      <c r="B64" s="352" t="s">
        <v>247</v>
      </c>
      <c r="C64" s="353"/>
      <c r="D64" s="353"/>
      <c r="E64" s="353"/>
      <c r="F64" s="354"/>
      <c r="G64" s="13"/>
      <c r="H64" s="13"/>
      <c r="I64" s="13"/>
      <c r="J64" s="13"/>
      <c r="K64" s="13"/>
      <c r="L64" s="14"/>
      <c r="M64" s="355">
        <f>(M62-(M40+M43+M44+M45+M46+M47+M54+M55+M52+M53)+IF(M54+M55&gt;25000,25000,M54+M55)+IF(M52+M53&gt;25000,25000,M52+M53))/12*$T$7</f>
        <v>166748.82</v>
      </c>
      <c r="N64" s="356"/>
      <c r="O64" s="357"/>
      <c r="P64" s="355">
        <f>(P62-(P40+P43+P44+P45+P46+P47+P55+P54+P52+P53))/12*$T$7</f>
        <v>0</v>
      </c>
      <c r="Q64" s="356"/>
      <c r="R64" s="356"/>
      <c r="S64" s="357"/>
      <c r="T64" s="355">
        <f>(T62-(T40+T43+T44+T45+T46+T47+T52+T53+T54+T55))/12*$T$7</f>
        <v>0</v>
      </c>
      <c r="U64" s="356"/>
      <c r="V64" s="356"/>
      <c r="W64" s="357"/>
      <c r="X64" s="355">
        <f>X62-(X40+X43+X44+X45+X46+X47+X52+X53+X54+X55)</f>
        <v>0</v>
      </c>
      <c r="Y64" s="356"/>
      <c r="Z64" s="356"/>
      <c r="AA64" s="357"/>
      <c r="AB64" s="355">
        <f>(AB62-(AB40+AB43+AB44+AB45+AB46+AB47+AB52+AB53+AB54+AB55))</f>
        <v>0</v>
      </c>
      <c r="AC64" s="356"/>
      <c r="AD64" s="356"/>
      <c r="AE64" s="357"/>
      <c r="AF64" s="129">
        <f t="shared" si="49"/>
        <v>166748.82</v>
      </c>
      <c r="AG64" s="46"/>
      <c r="AH64" s="46"/>
      <c r="AI64" s="46"/>
      <c r="AJ64" s="46"/>
      <c r="AK64" s="46"/>
      <c r="AL64" s="46"/>
      <c r="AM64" s="46"/>
      <c r="AN64" s="46"/>
      <c r="AO64" s="46"/>
      <c r="AP64" s="46"/>
      <c r="AQ64" s="46"/>
      <c r="AR64" s="46"/>
    </row>
    <row r="65" spans="1:52" x14ac:dyDescent="0.35">
      <c r="A65" s="183"/>
      <c r="B65" s="352" t="s">
        <v>248</v>
      </c>
      <c r="C65" s="353"/>
      <c r="D65" s="353"/>
      <c r="E65" s="353"/>
      <c r="F65" s="354"/>
      <c r="G65" s="13"/>
      <c r="H65" s="13"/>
      <c r="I65" s="13"/>
      <c r="J65" s="13"/>
      <c r="K65" s="13"/>
      <c r="L65" s="14"/>
      <c r="M65" s="355">
        <f>(M62-(M40+M43+M44+M45+M46+M47+M54+M55+M52+M53)+IF(M54+M55&gt;25000,25000,M54+M55)+IF(M52+M53&gt;25000,25000,M52+M53))/12*$T$8</f>
        <v>0</v>
      </c>
      <c r="N65" s="356"/>
      <c r="O65" s="357"/>
      <c r="P65" s="355">
        <f>(P62-(P40+P43+P44+P45+P46+P47+P55+P54+P52+P53))/12*$T$8</f>
        <v>0</v>
      </c>
      <c r="Q65" s="356"/>
      <c r="R65" s="356"/>
      <c r="S65" s="357"/>
      <c r="T65" s="355">
        <f>(T62-(T40+T43+T44+T45+T46+T47+T52+T53+T54+T55))/12*$T$8</f>
        <v>0</v>
      </c>
      <c r="U65" s="356"/>
      <c r="V65" s="356"/>
      <c r="W65" s="357"/>
      <c r="X65" s="355"/>
      <c r="Y65" s="356"/>
      <c r="Z65" s="356"/>
      <c r="AA65" s="357"/>
      <c r="AB65" s="355"/>
      <c r="AC65" s="356"/>
      <c r="AD65" s="356"/>
      <c r="AE65" s="357"/>
      <c r="AF65" s="129">
        <f t="shared" si="49"/>
        <v>0</v>
      </c>
      <c r="AG65" s="46"/>
      <c r="AH65" s="46"/>
      <c r="AI65" s="46"/>
      <c r="AJ65" s="46"/>
      <c r="AK65" s="46"/>
      <c r="AL65" s="46"/>
      <c r="AM65" s="46"/>
      <c r="AN65" s="46"/>
      <c r="AO65" s="46"/>
      <c r="AP65" s="46"/>
      <c r="AQ65" s="46"/>
      <c r="AR65" s="46"/>
    </row>
    <row r="66" spans="1:52" x14ac:dyDescent="0.35">
      <c r="A66" s="183"/>
      <c r="B66" s="352" t="s">
        <v>249</v>
      </c>
      <c r="C66" s="356"/>
      <c r="D66" s="356"/>
      <c r="E66" s="356"/>
      <c r="F66" s="339">
        <f>IF(M64&gt;0, (M66/M64), " ")</f>
        <v>0.62</v>
      </c>
      <c r="G66" s="13"/>
      <c r="H66" s="13"/>
      <c r="I66" s="13"/>
      <c r="J66" s="13"/>
      <c r="K66" s="13"/>
      <c r="L66" s="14"/>
      <c r="M66" s="355">
        <f>M64*E11</f>
        <v>103384.2684</v>
      </c>
      <c r="N66" s="356"/>
      <c r="O66" s="357"/>
      <c r="P66" s="339" t="str">
        <f>IF(P64&gt;0, (Q66/P64), " ")</f>
        <v xml:space="preserve"> </v>
      </c>
      <c r="Q66" s="358">
        <f>P64*F11</f>
        <v>0</v>
      </c>
      <c r="R66" s="359"/>
      <c r="S66" s="357"/>
      <c r="T66" s="339" t="str">
        <f>IF(T64&gt;0, (U66/T64), " ")</f>
        <v xml:space="preserve"> </v>
      </c>
      <c r="U66" s="358">
        <f>T64*M11</f>
        <v>0</v>
      </c>
      <c r="V66" s="359"/>
      <c r="W66" s="357"/>
      <c r="X66" s="355">
        <f>X64*N11</f>
        <v>0</v>
      </c>
      <c r="Y66" s="356"/>
      <c r="Z66" s="356"/>
      <c r="AA66" s="357"/>
      <c r="AB66" s="355">
        <f>AB64*O11</f>
        <v>0</v>
      </c>
      <c r="AC66" s="356"/>
      <c r="AD66" s="356"/>
      <c r="AE66" s="357"/>
      <c r="AF66" s="129">
        <f t="shared" si="49"/>
        <v>103384.2684</v>
      </c>
      <c r="AG66" s="46"/>
      <c r="AH66" s="46"/>
      <c r="AI66" s="46"/>
      <c r="AJ66" s="46"/>
      <c r="AK66" s="46"/>
      <c r="AL66" s="46"/>
      <c r="AM66" s="46"/>
      <c r="AN66" s="46"/>
      <c r="AO66" s="46"/>
      <c r="AP66" s="46"/>
      <c r="AQ66" s="46"/>
      <c r="AR66" s="46"/>
    </row>
    <row r="67" spans="1:52" x14ac:dyDescent="0.35">
      <c r="A67" s="183"/>
      <c r="B67" s="352" t="s">
        <v>250</v>
      </c>
      <c r="C67" s="356"/>
      <c r="D67" s="356"/>
      <c r="E67" s="356"/>
      <c r="F67" s="340" t="str">
        <f>IF(M65&gt;0, (M67/M65), " ")</f>
        <v xml:space="preserve"> </v>
      </c>
      <c r="G67" s="15"/>
      <c r="H67" s="15"/>
      <c r="I67" s="15"/>
      <c r="J67" s="15"/>
      <c r="K67" s="15"/>
      <c r="L67" s="16"/>
      <c r="M67" s="349">
        <f>M65*F11</f>
        <v>0</v>
      </c>
      <c r="N67" s="350"/>
      <c r="O67" s="351"/>
      <c r="P67" s="340" t="str">
        <f>IF(P65&gt;0, (Q67/P65), " ")</f>
        <v xml:space="preserve"> </v>
      </c>
      <c r="Q67" s="350">
        <f>P65*M11</f>
        <v>0</v>
      </c>
      <c r="R67" s="360"/>
      <c r="S67" s="361"/>
      <c r="T67" s="340" t="str">
        <f>IF(T65&gt;0, (U67/T65), " ")</f>
        <v xml:space="preserve"> </v>
      </c>
      <c r="U67" s="350">
        <f>T65*N11</f>
        <v>0</v>
      </c>
      <c r="V67" s="360"/>
      <c r="W67" s="361"/>
      <c r="X67" s="349"/>
      <c r="Y67" s="350"/>
      <c r="Z67" s="350"/>
      <c r="AA67" s="351"/>
      <c r="AB67" s="349"/>
      <c r="AC67" s="350"/>
      <c r="AD67" s="350"/>
      <c r="AE67" s="351"/>
      <c r="AF67" s="129">
        <f t="shared" si="49"/>
        <v>0</v>
      </c>
      <c r="AG67" s="46"/>
      <c r="AH67" s="46"/>
      <c r="AI67" s="46"/>
      <c r="AJ67" s="46"/>
      <c r="AK67" s="46"/>
      <c r="AL67" s="46"/>
      <c r="AM67" s="46"/>
      <c r="AN67" s="46"/>
      <c r="AO67" s="46"/>
      <c r="AP67" s="46"/>
      <c r="AQ67" s="46"/>
      <c r="AR67" s="46"/>
    </row>
    <row r="68" spans="1:52" ht="16" thickBot="1" x14ac:dyDescent="0.4">
      <c r="A68" s="3"/>
      <c r="B68" s="36" t="s">
        <v>211</v>
      </c>
      <c r="C68" s="36"/>
      <c r="D68" s="37"/>
      <c r="E68" s="37"/>
      <c r="F68" s="38"/>
      <c r="G68" s="39"/>
      <c r="H68" s="39"/>
      <c r="I68" s="39"/>
      <c r="J68" s="39"/>
      <c r="K68" s="39"/>
      <c r="L68" s="40"/>
      <c r="M68" s="403">
        <f>M62+M67+M66</f>
        <v>270133.08840000001</v>
      </c>
      <c r="N68" s="404"/>
      <c r="O68" s="405"/>
      <c r="P68" s="408">
        <f>+P62++Q66+Q67</f>
        <v>0</v>
      </c>
      <c r="Q68" s="409"/>
      <c r="R68" s="409"/>
      <c r="S68" s="410"/>
      <c r="T68" s="408">
        <f>+T62+U66+U67</f>
        <v>0</v>
      </c>
      <c r="U68" s="409"/>
      <c r="V68" s="409"/>
      <c r="W68" s="410"/>
      <c r="X68" s="408">
        <f>+X62+X67+X66</f>
        <v>0</v>
      </c>
      <c r="Y68" s="409"/>
      <c r="Z68" s="409"/>
      <c r="AA68" s="410"/>
      <c r="AB68" s="408">
        <f>+AB62+AB67+AB66</f>
        <v>0</v>
      </c>
      <c r="AC68" s="409"/>
      <c r="AD68" s="409"/>
      <c r="AE68" s="410"/>
      <c r="AF68" s="130">
        <f>SUM(M68:AD68)</f>
        <v>270133.08840000001</v>
      </c>
      <c r="AG68" s="338"/>
      <c r="AH68" s="46"/>
      <c r="AI68" s="46"/>
      <c r="AJ68" s="46"/>
      <c r="AK68" s="46"/>
      <c r="AL68" s="46"/>
      <c r="AM68" s="46"/>
      <c r="AN68" s="46"/>
      <c r="AO68" s="46"/>
      <c r="AP68" s="46"/>
      <c r="AQ68" s="46"/>
      <c r="AR68" s="46"/>
    </row>
    <row r="69" spans="1:52" ht="9" customHeight="1" thickTop="1" x14ac:dyDescent="0.35">
      <c r="A69" s="50"/>
      <c r="B69" s="54"/>
      <c r="C69" s="82"/>
      <c r="D69" s="50"/>
      <c r="E69" s="50"/>
      <c r="F69" s="79"/>
      <c r="G69" s="59"/>
      <c r="H69" s="59"/>
      <c r="I69" s="59"/>
      <c r="J69" s="59"/>
      <c r="K69" s="59"/>
      <c r="L69" s="83"/>
      <c r="M69" s="84"/>
      <c r="N69" s="131"/>
      <c r="O69" s="132"/>
      <c r="P69" s="131"/>
      <c r="Q69" s="131"/>
      <c r="R69" s="132"/>
      <c r="S69" s="131"/>
      <c r="T69" s="131"/>
      <c r="U69" s="131"/>
      <c r="V69" s="131"/>
      <c r="W69" s="131"/>
      <c r="X69" s="131"/>
      <c r="Y69" s="131"/>
      <c r="Z69" s="131"/>
      <c r="AA69" s="131"/>
      <c r="AB69" s="131"/>
      <c r="AC69" s="131"/>
      <c r="AD69" s="131"/>
      <c r="AE69" s="131"/>
      <c r="AG69" s="46"/>
      <c r="AP69" s="46"/>
      <c r="AQ69" s="46"/>
      <c r="AR69" s="46"/>
    </row>
    <row r="70" spans="1:52" s="4" customFormat="1" x14ac:dyDescent="0.35">
      <c r="A70" s="54"/>
      <c r="B70" s="92" t="s">
        <v>40</v>
      </c>
      <c r="C70" s="85"/>
      <c r="D70" s="85"/>
      <c r="E70" s="85"/>
      <c r="F70" s="86"/>
      <c r="G70" s="87"/>
      <c r="H70" s="87"/>
      <c r="I70" s="87"/>
      <c r="J70" s="87"/>
      <c r="K70" s="87"/>
      <c r="L70" s="87"/>
      <c r="M70" s="88"/>
      <c r="N70" s="133"/>
      <c r="O70" s="134">
        <f>IF(C13=0, 0,C13-M63)</f>
        <v>0</v>
      </c>
      <c r="P70" s="134"/>
      <c r="Q70" s="134"/>
      <c r="R70" s="134"/>
      <c r="S70" s="134">
        <f>IF(C13=0, 0,C13-P63)</f>
        <v>0</v>
      </c>
      <c r="T70" s="134"/>
      <c r="U70" s="134"/>
      <c r="V70" s="134"/>
      <c r="W70" s="134">
        <f>IF(C13=0, 0,C13-T63)</f>
        <v>0</v>
      </c>
      <c r="X70" s="134"/>
      <c r="Y70" s="134"/>
      <c r="Z70" s="134"/>
      <c r="AA70" s="134">
        <f>IF(C13=0, 0,C13-X63)</f>
        <v>0</v>
      </c>
      <c r="AB70" s="134"/>
      <c r="AC70" s="134"/>
      <c r="AD70" s="134"/>
      <c r="AE70" s="134">
        <f>IF(C13=0, 0,C13-AB63)</f>
        <v>0</v>
      </c>
      <c r="AF70" s="54"/>
      <c r="AG70" s="50"/>
      <c r="AH70" s="50"/>
      <c r="AI70" s="50"/>
      <c r="AJ70" s="50"/>
      <c r="AK70" s="50"/>
      <c r="AL70" s="50"/>
      <c r="AM70" s="50"/>
      <c r="AN70" s="50"/>
      <c r="AO70" s="50"/>
      <c r="AP70" s="50"/>
      <c r="AQ70" s="50"/>
      <c r="AR70" s="50"/>
      <c r="AS70" s="54"/>
      <c r="AT70" s="54"/>
      <c r="AU70" s="54"/>
      <c r="AV70" s="54"/>
      <c r="AW70" s="54"/>
      <c r="AX70" s="54"/>
      <c r="AY70" s="54"/>
      <c r="AZ70" s="54"/>
    </row>
    <row r="71" spans="1:52" x14ac:dyDescent="0.35">
      <c r="A71" s="50"/>
      <c r="B71" s="92" t="s">
        <v>97</v>
      </c>
      <c r="C71" s="82"/>
      <c r="D71" s="50"/>
      <c r="E71" s="50"/>
      <c r="F71" s="79"/>
      <c r="G71" s="59"/>
      <c r="H71" s="59"/>
      <c r="I71" s="59"/>
      <c r="J71" s="59"/>
      <c r="K71" s="59"/>
      <c r="L71" s="83"/>
      <c r="M71" s="84"/>
      <c r="N71" s="131"/>
      <c r="O71" s="134">
        <f>IF(C14=0, 0,C14-M68)</f>
        <v>0</v>
      </c>
      <c r="P71" s="135"/>
      <c r="Q71" s="135"/>
      <c r="R71" s="99"/>
      <c r="S71" s="134">
        <f>IF(C14=0, 0,C14-P68)</f>
        <v>0</v>
      </c>
      <c r="T71" s="135"/>
      <c r="U71" s="135"/>
      <c r="V71" s="135"/>
      <c r="W71" s="134">
        <f>IF(C14=0, 0,C14-T68)</f>
        <v>0</v>
      </c>
      <c r="X71" s="135"/>
      <c r="Y71" s="135"/>
      <c r="Z71" s="135"/>
      <c r="AA71" s="134">
        <f>IF(C14=0, 0,C14-X68)</f>
        <v>0</v>
      </c>
      <c r="AB71" s="135"/>
      <c r="AC71" s="135"/>
      <c r="AD71" s="135"/>
      <c r="AE71" s="134">
        <f>IF(C14=0, 0,C14-AB68)</f>
        <v>0</v>
      </c>
      <c r="AF71" s="325">
        <f>SUM(N71:AE71)</f>
        <v>0</v>
      </c>
      <c r="AG71" s="46"/>
      <c r="AP71" s="46"/>
      <c r="AQ71" s="46"/>
      <c r="AR71" s="46"/>
    </row>
    <row r="72" spans="1:52" ht="9" customHeight="1" x14ac:dyDescent="0.35">
      <c r="A72" s="50"/>
      <c r="B72" s="50"/>
      <c r="C72" s="50"/>
      <c r="D72" s="50"/>
      <c r="E72" s="50"/>
      <c r="F72" s="50"/>
      <c r="G72" s="59"/>
      <c r="H72" s="59"/>
      <c r="I72" s="59"/>
      <c r="J72" s="59"/>
      <c r="K72" s="59"/>
      <c r="L72" s="59"/>
      <c r="M72" s="50"/>
      <c r="N72" s="50"/>
      <c r="O72" s="50"/>
      <c r="P72" s="50"/>
      <c r="Q72" s="50"/>
      <c r="R72" s="50"/>
      <c r="S72" s="50"/>
      <c r="T72" s="50"/>
      <c r="U72" s="50"/>
      <c r="V72" s="50"/>
      <c r="W72" s="50"/>
      <c r="X72" s="50"/>
      <c r="Y72" s="50"/>
      <c r="Z72" s="50"/>
      <c r="AA72" s="50"/>
      <c r="AB72" s="50"/>
      <c r="AC72" s="50"/>
      <c r="AD72" s="50"/>
      <c r="AE72" s="50"/>
    </row>
    <row r="73" spans="1:52" x14ac:dyDescent="0.35">
      <c r="A73" s="287" t="s">
        <v>93</v>
      </c>
      <c r="B73" s="288"/>
      <c r="C73" s="289" t="s">
        <v>23</v>
      </c>
      <c r="D73" s="289" t="s">
        <v>41</v>
      </c>
      <c r="E73" s="289"/>
      <c r="F73" s="290" t="s">
        <v>23</v>
      </c>
      <c r="G73" s="291"/>
      <c r="H73" s="291"/>
      <c r="I73" s="291"/>
      <c r="J73" s="291"/>
      <c r="K73" s="291"/>
      <c r="L73" s="291"/>
      <c r="M73" s="373" t="s">
        <v>0</v>
      </c>
      <c r="N73" s="363"/>
      <c r="O73" s="364"/>
      <c r="P73" s="362" t="s">
        <v>1</v>
      </c>
      <c r="Q73" s="363"/>
      <c r="R73" s="363"/>
      <c r="S73" s="364"/>
      <c r="T73" s="362" t="s">
        <v>20</v>
      </c>
      <c r="U73" s="363"/>
      <c r="V73" s="363"/>
      <c r="W73" s="364"/>
      <c r="X73" s="362" t="s">
        <v>21</v>
      </c>
      <c r="Y73" s="363"/>
      <c r="Z73" s="363"/>
      <c r="AA73" s="364"/>
      <c r="AB73" s="362" t="s">
        <v>22</v>
      </c>
      <c r="AC73" s="363"/>
      <c r="AD73" s="363"/>
      <c r="AE73" s="364"/>
      <c r="AF73" s="292" t="s">
        <v>176</v>
      </c>
    </row>
    <row r="74" spans="1:52" x14ac:dyDescent="0.35">
      <c r="A74" s="293" t="s">
        <v>28</v>
      </c>
      <c r="B74" s="294" t="s">
        <v>86</v>
      </c>
      <c r="C74" s="295" t="s">
        <v>24</v>
      </c>
      <c r="D74" s="295" t="s">
        <v>25</v>
      </c>
      <c r="E74" s="295"/>
      <c r="F74" s="296" t="s">
        <v>72</v>
      </c>
      <c r="G74" s="297"/>
      <c r="H74" s="297"/>
      <c r="I74" s="297"/>
      <c r="J74" s="297"/>
      <c r="K74" s="297"/>
      <c r="L74" s="297"/>
      <c r="M74" s="295" t="s">
        <v>4</v>
      </c>
      <c r="N74" s="295" t="s">
        <v>5</v>
      </c>
      <c r="O74" s="296" t="s">
        <v>6</v>
      </c>
      <c r="P74" s="298" t="s">
        <v>36</v>
      </c>
      <c r="Q74" s="295" t="s">
        <v>4</v>
      </c>
      <c r="R74" s="295" t="s">
        <v>5</v>
      </c>
      <c r="S74" s="296" t="s">
        <v>6</v>
      </c>
      <c r="T74" s="298" t="s">
        <v>36</v>
      </c>
      <c r="U74" s="295" t="s">
        <v>4</v>
      </c>
      <c r="V74" s="295" t="s">
        <v>5</v>
      </c>
      <c r="W74" s="296" t="s">
        <v>6</v>
      </c>
      <c r="X74" s="298" t="s">
        <v>36</v>
      </c>
      <c r="Y74" s="295" t="s">
        <v>4</v>
      </c>
      <c r="Z74" s="295" t="s">
        <v>5</v>
      </c>
      <c r="AA74" s="296" t="s">
        <v>6</v>
      </c>
      <c r="AB74" s="298" t="s">
        <v>36</v>
      </c>
      <c r="AC74" s="295" t="s">
        <v>4</v>
      </c>
      <c r="AD74" s="295" t="s">
        <v>5</v>
      </c>
      <c r="AE74" s="296" t="s">
        <v>6</v>
      </c>
      <c r="AF74" s="296" t="s">
        <v>183</v>
      </c>
      <c r="AG74" s="54"/>
      <c r="AH74" s="54"/>
      <c r="AI74" s="54"/>
      <c r="AJ74" s="54"/>
      <c r="AK74" s="54"/>
      <c r="AL74" s="54"/>
      <c r="AM74" s="54"/>
      <c r="AN74" s="54"/>
      <c r="AO74" s="54"/>
      <c r="AP74" s="54"/>
      <c r="AQ74" s="54"/>
      <c r="AR74" s="54"/>
    </row>
    <row r="75" spans="1:52" x14ac:dyDescent="0.35">
      <c r="A75" s="226" t="str">
        <f t="shared" ref="A75:A83" si="50">IF(M75=0," ", A18)</f>
        <v xml:space="preserve"> </v>
      </c>
      <c r="B75" s="226" t="str">
        <f t="shared" ref="B75:B83" si="51">IF(M75=0," ", B18)</f>
        <v xml:space="preserve"> </v>
      </c>
      <c r="C75" s="228">
        <f t="shared" ref="C75:C83" si="52">IF(M75=0, 0, D18)</f>
        <v>0</v>
      </c>
      <c r="D75" s="228">
        <f t="shared" ref="D75:D83" si="53">IF(AND(D18&gt;0,M18&lt;D18*F18:F18),"CS REQ", )</f>
        <v>0</v>
      </c>
      <c r="E75" s="174"/>
      <c r="F75" s="239" t="str">
        <f t="shared" ref="F75:F83" si="54">IF(C75-(M18/G18)&gt;0,(D18-M18/G18)," ")</f>
        <v xml:space="preserve"> </v>
      </c>
      <c r="G75" s="176"/>
      <c r="H75" s="176"/>
      <c r="I75" s="176"/>
      <c r="J75" s="176"/>
      <c r="K75" s="176"/>
      <c r="L75" s="176"/>
      <c r="M75" s="149">
        <f t="shared" ref="M75:M83" si="55">IF(M18&lt;D18*G18, (D18*G18-M18), 0)</f>
        <v>0</v>
      </c>
      <c r="N75" s="149">
        <f>SUM(M75/12*$T$7*$E$9)+(M75/12*$T$8*$F$9)</f>
        <v>0</v>
      </c>
      <c r="O75" s="150">
        <f>M75+N75</f>
        <v>0</v>
      </c>
      <c r="P75" s="177">
        <f t="shared" ref="P75:P83" si="56">((D18*H18)-Q18)/H18</f>
        <v>0.5</v>
      </c>
      <c r="Q75" s="149">
        <f t="shared" ref="Q75:Q83" si="57">IF(Q18&lt;D18*H18, (D18*H18-Q18), 0)</f>
        <v>101850</v>
      </c>
      <c r="R75" s="149">
        <f>SUM(Q75/12*$T$7*$F$9)+(Q75/12*$T$8*$M$9)</f>
        <v>61110</v>
      </c>
      <c r="S75" s="150">
        <f>SUM(Q75:R75)</f>
        <v>162960</v>
      </c>
      <c r="T75" s="177">
        <f t="shared" ref="T75:T83" si="58">((D18*I18)-U18)/I18</f>
        <v>0.5</v>
      </c>
      <c r="U75" s="149">
        <f t="shared" ref="U75:U83" si="59">IF(U18&lt;D18*I18, (D18*I18-U18), 0)</f>
        <v>101850</v>
      </c>
      <c r="V75" s="149">
        <f>SUM(U75/12*$T$7*$M$9)+(U75/12*$T$8*$N$9)</f>
        <v>61364.625</v>
      </c>
      <c r="W75" s="150">
        <f>SUM(U75:V75)</f>
        <v>163214.625</v>
      </c>
      <c r="X75" s="177">
        <f t="shared" ref="X75:X83" si="60">((D18*J18)-Y18)/J18</f>
        <v>0.5</v>
      </c>
      <c r="Y75" s="149">
        <f t="shared" ref="Y75:Y83" si="61">IF(Y18&lt;D18*J18, (D18*J18-Y18), 0)</f>
        <v>101850</v>
      </c>
      <c r="Z75" s="149">
        <f>SUM(Y75/12*$T$7*$N$9)+(Y75/12*$T$8*$O$9)</f>
        <v>61364.625</v>
      </c>
      <c r="AA75" s="150">
        <f>SUM(Y75:Z75)</f>
        <v>163214.625</v>
      </c>
      <c r="AB75" s="236">
        <f t="shared" ref="AB75:AB83" si="62">((D18*K18)-AC18)/K18</f>
        <v>0.5</v>
      </c>
      <c r="AC75" s="149">
        <f t="shared" ref="AC75:AC83" si="63">IF(AC18&lt;D18*K18, (D18*K18-AC18), 0)</f>
        <v>101850</v>
      </c>
      <c r="AD75" s="149">
        <f>SUM(AC75/12*$T$7*$O$9)+(AC75/12*$T$8*$P$9)</f>
        <v>61364.625</v>
      </c>
      <c r="AE75" s="150">
        <f>SUM(AC75:AD75)</f>
        <v>163214.625</v>
      </c>
      <c r="AF75" s="180"/>
    </row>
    <row r="76" spans="1:52" x14ac:dyDescent="0.35">
      <c r="A76" s="227" t="str">
        <f t="shared" si="50"/>
        <v xml:space="preserve"> </v>
      </c>
      <c r="B76" s="227" t="str">
        <f t="shared" si="51"/>
        <v xml:space="preserve"> </v>
      </c>
      <c r="C76" s="229">
        <f t="shared" si="52"/>
        <v>0</v>
      </c>
      <c r="D76" s="229">
        <f t="shared" si="53"/>
        <v>0</v>
      </c>
      <c r="E76" s="17"/>
      <c r="F76" s="243" t="e">
        <f t="shared" si="54"/>
        <v>#DIV/0!</v>
      </c>
      <c r="G76" s="19"/>
      <c r="H76" s="19"/>
      <c r="I76" s="19"/>
      <c r="J76" s="19"/>
      <c r="K76" s="19"/>
      <c r="L76" s="19"/>
      <c r="M76" s="151">
        <f t="shared" si="55"/>
        <v>0</v>
      </c>
      <c r="N76" s="151">
        <f>SUM(M76/12*$T$7*$E$9)+(M76/12*$T$8*$F$9)</f>
        <v>0</v>
      </c>
      <c r="O76" s="96">
        <f t="shared" ref="O76:O83" si="64">M76+N76</f>
        <v>0</v>
      </c>
      <c r="P76" s="18" t="e">
        <f t="shared" si="56"/>
        <v>#DIV/0!</v>
      </c>
      <c r="Q76" s="151">
        <f t="shared" si="57"/>
        <v>0</v>
      </c>
      <c r="R76" s="151">
        <f t="shared" ref="R76:R83" si="65">SUM(Q76/12*$T$7*$F$9)+(Q76/12*$T$8*$M$9)</f>
        <v>0</v>
      </c>
      <c r="S76" s="96">
        <f>Q76+R76</f>
        <v>0</v>
      </c>
      <c r="T76" s="18" t="e">
        <f t="shared" si="58"/>
        <v>#DIV/0!</v>
      </c>
      <c r="U76" s="151">
        <f t="shared" si="59"/>
        <v>0</v>
      </c>
      <c r="V76" s="151">
        <f t="shared" ref="V76:V83" si="66">SUM(U76/12*$T$7*$M$9)+(U76/12*$T$8*$N$9)</f>
        <v>0</v>
      </c>
      <c r="W76" s="96">
        <f t="shared" ref="W76:W83" si="67">SUM(U76:V76)</f>
        <v>0</v>
      </c>
      <c r="X76" s="18" t="e">
        <f t="shared" si="60"/>
        <v>#DIV/0!</v>
      </c>
      <c r="Y76" s="151">
        <f t="shared" si="61"/>
        <v>0</v>
      </c>
      <c r="Z76" s="151">
        <f t="shared" ref="Z76:Z83" si="68">SUM(Y76/12*$T$7*$N$9)+(Y76/12*$T$8*$O$9)</f>
        <v>0</v>
      </c>
      <c r="AA76" s="96">
        <f t="shared" ref="AA76:AA83" si="69">SUM(Y76:Z76)</f>
        <v>0</v>
      </c>
      <c r="AB76" s="237" t="e">
        <f t="shared" si="62"/>
        <v>#DIV/0!</v>
      </c>
      <c r="AC76" s="151">
        <f t="shared" si="63"/>
        <v>0</v>
      </c>
      <c r="AD76" s="151">
        <f t="shared" ref="AD76:AD83" si="70">SUM(AC76/12*$T$7*$O$9)+(AC76/12*$T$8*$P$9)</f>
        <v>0</v>
      </c>
      <c r="AE76" s="96">
        <f t="shared" ref="AE76:AE83" si="71">SUM(AC76:AD76)</f>
        <v>0</v>
      </c>
      <c r="AF76" s="181"/>
    </row>
    <row r="77" spans="1:52" s="27" customFormat="1" x14ac:dyDescent="0.35">
      <c r="A77" s="226" t="str">
        <f t="shared" si="50"/>
        <v xml:space="preserve"> </v>
      </c>
      <c r="B77" s="226" t="str">
        <f t="shared" si="51"/>
        <v xml:space="preserve"> </v>
      </c>
      <c r="C77" s="228">
        <f t="shared" si="52"/>
        <v>0</v>
      </c>
      <c r="D77" s="228">
        <f t="shared" si="53"/>
        <v>0</v>
      </c>
      <c r="E77" s="174"/>
      <c r="F77" s="239" t="str">
        <f t="shared" si="54"/>
        <v xml:space="preserve"> </v>
      </c>
      <c r="G77" s="178"/>
      <c r="H77" s="178"/>
      <c r="I77" s="178"/>
      <c r="J77" s="178"/>
      <c r="K77" s="178"/>
      <c r="L77" s="178"/>
      <c r="M77" s="149">
        <f t="shared" si="55"/>
        <v>0</v>
      </c>
      <c r="N77" s="149">
        <f t="shared" ref="N77:N83" si="72">SUM(M77/12*$T$7*$E$9)+(M77/12*$T$8*$F$9)</f>
        <v>0</v>
      </c>
      <c r="O77" s="150">
        <f t="shared" si="64"/>
        <v>0</v>
      </c>
      <c r="P77" s="177">
        <f t="shared" si="56"/>
        <v>0</v>
      </c>
      <c r="Q77" s="149">
        <f t="shared" si="57"/>
        <v>0</v>
      </c>
      <c r="R77" s="149">
        <f t="shared" si="65"/>
        <v>0</v>
      </c>
      <c r="S77" s="150">
        <f t="shared" ref="S77:S83" si="73">Q77+R77</f>
        <v>0</v>
      </c>
      <c r="T77" s="177">
        <f t="shared" si="58"/>
        <v>0</v>
      </c>
      <c r="U77" s="149">
        <f t="shared" si="59"/>
        <v>0</v>
      </c>
      <c r="V77" s="149">
        <f t="shared" si="66"/>
        <v>0</v>
      </c>
      <c r="W77" s="150">
        <f t="shared" si="67"/>
        <v>0</v>
      </c>
      <c r="X77" s="177">
        <f t="shared" si="60"/>
        <v>0</v>
      </c>
      <c r="Y77" s="149">
        <f t="shared" si="61"/>
        <v>0</v>
      </c>
      <c r="Z77" s="149">
        <f t="shared" si="68"/>
        <v>0</v>
      </c>
      <c r="AA77" s="150">
        <f t="shared" si="69"/>
        <v>0</v>
      </c>
      <c r="AB77" s="236">
        <f t="shared" si="62"/>
        <v>0</v>
      </c>
      <c r="AC77" s="149">
        <f t="shared" si="63"/>
        <v>0</v>
      </c>
      <c r="AD77" s="149">
        <f t="shared" si="70"/>
        <v>0</v>
      </c>
      <c r="AE77" s="150">
        <f t="shared" si="71"/>
        <v>0</v>
      </c>
      <c r="AF77" s="180"/>
      <c r="AG77" s="50"/>
      <c r="AH77" s="50"/>
      <c r="AI77" s="50"/>
      <c r="AJ77" s="50"/>
      <c r="AK77" s="50"/>
      <c r="AL77" s="50"/>
      <c r="AM77" s="50"/>
      <c r="AN77" s="50"/>
      <c r="AO77" s="50"/>
      <c r="AP77" s="50"/>
      <c r="AQ77" s="50"/>
      <c r="AR77" s="50"/>
      <c r="AS77" s="68"/>
      <c r="AT77" s="68"/>
      <c r="AU77" s="68"/>
      <c r="AV77" s="68"/>
      <c r="AW77" s="68"/>
      <c r="AX77" s="68"/>
      <c r="AY77" s="68"/>
      <c r="AZ77" s="68"/>
    </row>
    <row r="78" spans="1:52" s="27" customFormat="1" x14ac:dyDescent="0.35">
      <c r="A78" s="227" t="str">
        <f t="shared" si="50"/>
        <v xml:space="preserve"> </v>
      </c>
      <c r="B78" s="227" t="str">
        <f t="shared" si="51"/>
        <v xml:space="preserve"> </v>
      </c>
      <c r="C78" s="229">
        <f t="shared" si="52"/>
        <v>0</v>
      </c>
      <c r="D78" s="229">
        <f t="shared" si="53"/>
        <v>0</v>
      </c>
      <c r="E78" s="17"/>
      <c r="F78" s="243" t="str">
        <f t="shared" si="54"/>
        <v xml:space="preserve"> </v>
      </c>
      <c r="G78" s="20"/>
      <c r="H78" s="20"/>
      <c r="I78" s="20"/>
      <c r="J78" s="20"/>
      <c r="K78" s="20"/>
      <c r="L78" s="20"/>
      <c r="M78" s="151">
        <f t="shared" si="55"/>
        <v>0</v>
      </c>
      <c r="N78" s="151">
        <f t="shared" si="72"/>
        <v>0</v>
      </c>
      <c r="O78" s="96">
        <f t="shared" si="64"/>
        <v>0</v>
      </c>
      <c r="P78" s="18">
        <f t="shared" si="56"/>
        <v>0</v>
      </c>
      <c r="Q78" s="151">
        <f t="shared" si="57"/>
        <v>0</v>
      </c>
      <c r="R78" s="151">
        <f t="shared" si="65"/>
        <v>0</v>
      </c>
      <c r="S78" s="96">
        <f t="shared" si="73"/>
        <v>0</v>
      </c>
      <c r="T78" s="18">
        <f t="shared" si="58"/>
        <v>0</v>
      </c>
      <c r="U78" s="151">
        <f t="shared" si="59"/>
        <v>0</v>
      </c>
      <c r="V78" s="151">
        <f t="shared" si="66"/>
        <v>0</v>
      </c>
      <c r="W78" s="96">
        <f t="shared" si="67"/>
        <v>0</v>
      </c>
      <c r="X78" s="18">
        <f t="shared" si="60"/>
        <v>0</v>
      </c>
      <c r="Y78" s="151">
        <f t="shared" si="61"/>
        <v>0</v>
      </c>
      <c r="Z78" s="151">
        <f t="shared" si="68"/>
        <v>0</v>
      </c>
      <c r="AA78" s="96">
        <f t="shared" si="69"/>
        <v>0</v>
      </c>
      <c r="AB78" s="237">
        <f t="shared" si="62"/>
        <v>0</v>
      </c>
      <c r="AC78" s="151">
        <f t="shared" si="63"/>
        <v>0</v>
      </c>
      <c r="AD78" s="151">
        <f t="shared" si="70"/>
        <v>0</v>
      </c>
      <c r="AE78" s="96">
        <f t="shared" si="71"/>
        <v>0</v>
      </c>
      <c r="AF78" s="181"/>
      <c r="AG78" s="50"/>
      <c r="AH78" s="50"/>
      <c r="AI78" s="50"/>
      <c r="AJ78" s="50"/>
      <c r="AK78" s="50"/>
      <c r="AL78" s="50"/>
      <c r="AM78" s="50"/>
      <c r="AN78" s="50"/>
      <c r="AO78" s="50"/>
      <c r="AP78" s="50"/>
      <c r="AQ78" s="50"/>
      <c r="AR78" s="50"/>
      <c r="AS78" s="68"/>
      <c r="AT78" s="68"/>
      <c r="AU78" s="68"/>
      <c r="AV78" s="68"/>
      <c r="AW78" s="68"/>
      <c r="AX78" s="68"/>
      <c r="AY78" s="68"/>
      <c r="AZ78" s="68"/>
    </row>
    <row r="79" spans="1:52" s="27" customFormat="1" x14ac:dyDescent="0.35">
      <c r="A79" s="226" t="str">
        <f t="shared" si="50"/>
        <v xml:space="preserve"> </v>
      </c>
      <c r="B79" s="226" t="str">
        <f t="shared" si="51"/>
        <v xml:space="preserve"> </v>
      </c>
      <c r="C79" s="228">
        <f t="shared" si="52"/>
        <v>0</v>
      </c>
      <c r="D79" s="228">
        <f t="shared" si="53"/>
        <v>0</v>
      </c>
      <c r="E79" s="179"/>
      <c r="F79" s="239" t="str">
        <f t="shared" si="54"/>
        <v xml:space="preserve"> </v>
      </c>
      <c r="G79" s="147"/>
      <c r="H79" s="147"/>
      <c r="I79" s="147"/>
      <c r="J79" s="147"/>
      <c r="K79" s="147"/>
      <c r="L79" s="147"/>
      <c r="M79" s="149">
        <f t="shared" si="55"/>
        <v>0</v>
      </c>
      <c r="N79" s="149">
        <f t="shared" si="72"/>
        <v>0</v>
      </c>
      <c r="O79" s="150">
        <f t="shared" si="64"/>
        <v>0</v>
      </c>
      <c r="P79" s="177">
        <f t="shared" si="56"/>
        <v>0</v>
      </c>
      <c r="Q79" s="149">
        <f t="shared" si="57"/>
        <v>0</v>
      </c>
      <c r="R79" s="149">
        <f t="shared" si="65"/>
        <v>0</v>
      </c>
      <c r="S79" s="150">
        <f t="shared" si="73"/>
        <v>0</v>
      </c>
      <c r="T79" s="177">
        <f t="shared" si="58"/>
        <v>0</v>
      </c>
      <c r="U79" s="149">
        <f t="shared" si="59"/>
        <v>0</v>
      </c>
      <c r="V79" s="149">
        <f t="shared" si="66"/>
        <v>0</v>
      </c>
      <c r="W79" s="150">
        <f t="shared" si="67"/>
        <v>0</v>
      </c>
      <c r="X79" s="177">
        <f t="shared" si="60"/>
        <v>0</v>
      </c>
      <c r="Y79" s="149">
        <f t="shared" si="61"/>
        <v>0</v>
      </c>
      <c r="Z79" s="149">
        <f t="shared" si="68"/>
        <v>0</v>
      </c>
      <c r="AA79" s="150">
        <f t="shared" si="69"/>
        <v>0</v>
      </c>
      <c r="AB79" s="236">
        <f t="shared" si="62"/>
        <v>0</v>
      </c>
      <c r="AC79" s="149">
        <f t="shared" si="63"/>
        <v>0</v>
      </c>
      <c r="AD79" s="149">
        <f t="shared" si="70"/>
        <v>0</v>
      </c>
      <c r="AE79" s="150">
        <f t="shared" si="71"/>
        <v>0</v>
      </c>
      <c r="AF79" s="180"/>
      <c r="AG79" s="50"/>
      <c r="AH79" s="50"/>
      <c r="AI79" s="50"/>
      <c r="AJ79" s="50"/>
      <c r="AK79" s="50"/>
      <c r="AL79" s="50"/>
      <c r="AM79" s="50"/>
      <c r="AN79" s="50"/>
      <c r="AO79" s="50"/>
      <c r="AP79" s="50"/>
      <c r="AQ79" s="50"/>
      <c r="AR79" s="50"/>
      <c r="AS79" s="68"/>
      <c r="AT79" s="68"/>
      <c r="AU79" s="68"/>
      <c r="AV79" s="68"/>
      <c r="AW79" s="68"/>
      <c r="AX79" s="68"/>
      <c r="AY79" s="68"/>
      <c r="AZ79" s="68"/>
    </row>
    <row r="80" spans="1:52" s="27" customFormat="1" x14ac:dyDescent="0.35">
      <c r="A80" s="227" t="str">
        <f t="shared" si="50"/>
        <v xml:space="preserve"> </v>
      </c>
      <c r="B80" s="227" t="str">
        <f t="shared" si="51"/>
        <v xml:space="preserve"> </v>
      </c>
      <c r="C80" s="229">
        <f t="shared" si="52"/>
        <v>0</v>
      </c>
      <c r="D80" s="229">
        <f t="shared" si="53"/>
        <v>0</v>
      </c>
      <c r="E80" s="21"/>
      <c r="F80" s="243" t="str">
        <f t="shared" si="54"/>
        <v xml:space="preserve"> </v>
      </c>
      <c r="G80" s="22"/>
      <c r="H80" s="22"/>
      <c r="I80" s="22"/>
      <c r="J80" s="22"/>
      <c r="K80" s="22"/>
      <c r="L80" s="22"/>
      <c r="M80" s="151">
        <f t="shared" si="55"/>
        <v>0</v>
      </c>
      <c r="N80" s="151">
        <f t="shared" si="72"/>
        <v>0</v>
      </c>
      <c r="O80" s="96">
        <f t="shared" si="64"/>
        <v>0</v>
      </c>
      <c r="P80" s="18">
        <f t="shared" si="56"/>
        <v>0</v>
      </c>
      <c r="Q80" s="151">
        <f t="shared" si="57"/>
        <v>0</v>
      </c>
      <c r="R80" s="151">
        <f t="shared" si="65"/>
        <v>0</v>
      </c>
      <c r="S80" s="96">
        <f t="shared" si="73"/>
        <v>0</v>
      </c>
      <c r="T80" s="18">
        <f t="shared" si="58"/>
        <v>0</v>
      </c>
      <c r="U80" s="151">
        <f t="shared" si="59"/>
        <v>0</v>
      </c>
      <c r="V80" s="151">
        <f t="shared" si="66"/>
        <v>0</v>
      </c>
      <c r="W80" s="96">
        <f t="shared" si="67"/>
        <v>0</v>
      </c>
      <c r="X80" s="18">
        <f t="shared" si="60"/>
        <v>0</v>
      </c>
      <c r="Y80" s="151">
        <f t="shared" si="61"/>
        <v>0</v>
      </c>
      <c r="Z80" s="151">
        <f t="shared" si="68"/>
        <v>0</v>
      </c>
      <c r="AA80" s="96">
        <f t="shared" si="69"/>
        <v>0</v>
      </c>
      <c r="AB80" s="237">
        <f t="shared" si="62"/>
        <v>0</v>
      </c>
      <c r="AC80" s="151">
        <f t="shared" si="63"/>
        <v>0</v>
      </c>
      <c r="AD80" s="151">
        <f t="shared" si="70"/>
        <v>0</v>
      </c>
      <c r="AE80" s="96">
        <f t="shared" si="71"/>
        <v>0</v>
      </c>
      <c r="AF80" s="181"/>
      <c r="AG80" s="50"/>
      <c r="AH80" s="50"/>
      <c r="AI80" s="50"/>
      <c r="AJ80" s="50"/>
      <c r="AK80" s="50"/>
      <c r="AL80" s="50"/>
      <c r="AM80" s="50"/>
      <c r="AN80" s="50"/>
      <c r="AO80" s="50"/>
      <c r="AP80" s="50"/>
      <c r="AQ80" s="50"/>
      <c r="AR80" s="50"/>
      <c r="AS80" s="68"/>
      <c r="AT80" s="68"/>
      <c r="AU80" s="68"/>
      <c r="AV80" s="68"/>
      <c r="AW80" s="68"/>
      <c r="AX80" s="68"/>
      <c r="AY80" s="68"/>
      <c r="AZ80" s="68"/>
    </row>
    <row r="81" spans="1:52" s="27" customFormat="1" x14ac:dyDescent="0.35">
      <c r="A81" s="226" t="str">
        <f t="shared" si="50"/>
        <v xml:space="preserve"> </v>
      </c>
      <c r="B81" s="226" t="str">
        <f t="shared" si="51"/>
        <v xml:space="preserve"> </v>
      </c>
      <c r="C81" s="228">
        <f t="shared" si="52"/>
        <v>0</v>
      </c>
      <c r="D81" s="228">
        <f t="shared" si="53"/>
        <v>0</v>
      </c>
      <c r="E81" s="179"/>
      <c r="F81" s="239" t="str">
        <f t="shared" si="54"/>
        <v xml:space="preserve"> </v>
      </c>
      <c r="G81" s="147"/>
      <c r="H81" s="147"/>
      <c r="I81" s="147"/>
      <c r="J81" s="147"/>
      <c r="K81" s="147"/>
      <c r="L81" s="147"/>
      <c r="M81" s="149">
        <f t="shared" si="55"/>
        <v>0</v>
      </c>
      <c r="N81" s="149">
        <f t="shared" si="72"/>
        <v>0</v>
      </c>
      <c r="O81" s="150">
        <f t="shared" si="64"/>
        <v>0</v>
      </c>
      <c r="P81" s="177">
        <f t="shared" si="56"/>
        <v>0</v>
      </c>
      <c r="Q81" s="149">
        <f t="shared" si="57"/>
        <v>0</v>
      </c>
      <c r="R81" s="149">
        <f t="shared" si="65"/>
        <v>0</v>
      </c>
      <c r="S81" s="150">
        <f t="shared" si="73"/>
        <v>0</v>
      </c>
      <c r="T81" s="177">
        <f t="shared" si="58"/>
        <v>0</v>
      </c>
      <c r="U81" s="149">
        <f t="shared" si="59"/>
        <v>0</v>
      </c>
      <c r="V81" s="149">
        <f t="shared" si="66"/>
        <v>0</v>
      </c>
      <c r="W81" s="150">
        <f t="shared" si="67"/>
        <v>0</v>
      </c>
      <c r="X81" s="177">
        <f t="shared" si="60"/>
        <v>0</v>
      </c>
      <c r="Y81" s="149">
        <f t="shared" si="61"/>
        <v>0</v>
      </c>
      <c r="Z81" s="149">
        <f t="shared" si="68"/>
        <v>0</v>
      </c>
      <c r="AA81" s="150">
        <f t="shared" si="69"/>
        <v>0</v>
      </c>
      <c r="AB81" s="236">
        <f t="shared" si="62"/>
        <v>0</v>
      </c>
      <c r="AC81" s="149">
        <f t="shared" si="63"/>
        <v>0</v>
      </c>
      <c r="AD81" s="149">
        <f t="shared" si="70"/>
        <v>0</v>
      </c>
      <c r="AE81" s="150">
        <f t="shared" si="71"/>
        <v>0</v>
      </c>
      <c r="AF81" s="180"/>
      <c r="AG81" s="68"/>
      <c r="AH81" s="68"/>
      <c r="AI81" s="68"/>
      <c r="AJ81" s="68"/>
      <c r="AK81" s="68"/>
      <c r="AL81" s="68"/>
      <c r="AM81" s="68"/>
      <c r="AN81" s="68"/>
      <c r="AO81" s="68"/>
      <c r="AP81" s="68"/>
      <c r="AQ81" s="68"/>
      <c r="AR81" s="68"/>
      <c r="AS81" s="68"/>
      <c r="AT81" s="68"/>
      <c r="AU81" s="68"/>
      <c r="AV81" s="68"/>
      <c r="AW81" s="68"/>
      <c r="AX81" s="68"/>
      <c r="AY81" s="68"/>
      <c r="AZ81" s="68"/>
    </row>
    <row r="82" spans="1:52" s="27" customFormat="1" x14ac:dyDescent="0.35">
      <c r="A82" s="227" t="str">
        <f t="shared" si="50"/>
        <v xml:space="preserve"> </v>
      </c>
      <c r="B82" s="227" t="str">
        <f t="shared" si="51"/>
        <v xml:space="preserve"> </v>
      </c>
      <c r="C82" s="229">
        <f t="shared" si="52"/>
        <v>0</v>
      </c>
      <c r="D82" s="229">
        <f t="shared" si="53"/>
        <v>0</v>
      </c>
      <c r="E82" s="21"/>
      <c r="F82" s="243" t="str">
        <f t="shared" si="54"/>
        <v xml:space="preserve"> </v>
      </c>
      <c r="G82" s="22"/>
      <c r="H82" s="22"/>
      <c r="I82" s="22"/>
      <c r="J82" s="22"/>
      <c r="K82" s="22"/>
      <c r="L82" s="22"/>
      <c r="M82" s="151">
        <f t="shared" si="55"/>
        <v>0</v>
      </c>
      <c r="N82" s="151">
        <f t="shared" si="72"/>
        <v>0</v>
      </c>
      <c r="O82" s="96">
        <f t="shared" si="64"/>
        <v>0</v>
      </c>
      <c r="P82" s="18">
        <f t="shared" si="56"/>
        <v>0</v>
      </c>
      <c r="Q82" s="151">
        <f t="shared" si="57"/>
        <v>0</v>
      </c>
      <c r="R82" s="151">
        <f t="shared" si="65"/>
        <v>0</v>
      </c>
      <c r="S82" s="96">
        <f t="shared" si="73"/>
        <v>0</v>
      </c>
      <c r="T82" s="18">
        <f t="shared" si="58"/>
        <v>0</v>
      </c>
      <c r="U82" s="151">
        <f t="shared" si="59"/>
        <v>0</v>
      </c>
      <c r="V82" s="151">
        <f t="shared" si="66"/>
        <v>0</v>
      </c>
      <c r="W82" s="96">
        <f t="shared" si="67"/>
        <v>0</v>
      </c>
      <c r="X82" s="18">
        <f t="shared" si="60"/>
        <v>0</v>
      </c>
      <c r="Y82" s="151">
        <f t="shared" si="61"/>
        <v>0</v>
      </c>
      <c r="Z82" s="151">
        <f t="shared" si="68"/>
        <v>0</v>
      </c>
      <c r="AA82" s="96">
        <f t="shared" si="69"/>
        <v>0</v>
      </c>
      <c r="AB82" s="237">
        <f t="shared" si="62"/>
        <v>0</v>
      </c>
      <c r="AC82" s="151">
        <f t="shared" si="63"/>
        <v>0</v>
      </c>
      <c r="AD82" s="151">
        <f t="shared" si="70"/>
        <v>0</v>
      </c>
      <c r="AE82" s="96">
        <f t="shared" si="71"/>
        <v>0</v>
      </c>
      <c r="AF82" s="181"/>
      <c r="AG82" s="68"/>
      <c r="AH82" s="68"/>
      <c r="AI82" s="68"/>
      <c r="AJ82" s="68"/>
      <c r="AK82" s="68"/>
      <c r="AL82" s="68"/>
      <c r="AM82" s="68"/>
      <c r="AN82" s="68"/>
      <c r="AO82" s="68"/>
      <c r="AP82" s="68"/>
      <c r="AQ82" s="68"/>
      <c r="AR82" s="68"/>
      <c r="AS82" s="68"/>
      <c r="AT82" s="68"/>
      <c r="AU82" s="68"/>
      <c r="AV82" s="68"/>
      <c r="AW82" s="68"/>
      <c r="AX82" s="68"/>
      <c r="AY82" s="68"/>
      <c r="AZ82" s="68"/>
    </row>
    <row r="83" spans="1:52" s="27" customFormat="1" x14ac:dyDescent="0.35">
      <c r="A83" s="226" t="str">
        <f t="shared" si="50"/>
        <v xml:space="preserve"> </v>
      </c>
      <c r="B83" s="226" t="str">
        <f t="shared" si="51"/>
        <v xml:space="preserve"> </v>
      </c>
      <c r="C83" s="228">
        <f t="shared" si="52"/>
        <v>0</v>
      </c>
      <c r="D83" s="228">
        <f t="shared" si="53"/>
        <v>0</v>
      </c>
      <c r="E83" s="179"/>
      <c r="F83" s="239" t="str">
        <f t="shared" si="54"/>
        <v xml:space="preserve"> </v>
      </c>
      <c r="G83" s="147"/>
      <c r="H83" s="147"/>
      <c r="I83" s="147"/>
      <c r="J83" s="147"/>
      <c r="K83" s="147"/>
      <c r="L83" s="147"/>
      <c r="M83" s="149">
        <f t="shared" si="55"/>
        <v>0</v>
      </c>
      <c r="N83" s="149">
        <f t="shared" si="72"/>
        <v>0</v>
      </c>
      <c r="O83" s="150">
        <f t="shared" si="64"/>
        <v>0</v>
      </c>
      <c r="P83" s="177">
        <f t="shared" si="56"/>
        <v>0</v>
      </c>
      <c r="Q83" s="149">
        <f t="shared" si="57"/>
        <v>0</v>
      </c>
      <c r="R83" s="149">
        <f t="shared" si="65"/>
        <v>0</v>
      </c>
      <c r="S83" s="150">
        <f t="shared" si="73"/>
        <v>0</v>
      </c>
      <c r="T83" s="177">
        <f t="shared" si="58"/>
        <v>0</v>
      </c>
      <c r="U83" s="149">
        <f t="shared" si="59"/>
        <v>0</v>
      </c>
      <c r="V83" s="149">
        <f t="shared" si="66"/>
        <v>0</v>
      </c>
      <c r="W83" s="150">
        <f t="shared" si="67"/>
        <v>0</v>
      </c>
      <c r="X83" s="177">
        <f t="shared" si="60"/>
        <v>0</v>
      </c>
      <c r="Y83" s="149">
        <f t="shared" si="61"/>
        <v>0</v>
      </c>
      <c r="Z83" s="149">
        <f t="shared" si="68"/>
        <v>0</v>
      </c>
      <c r="AA83" s="150">
        <f t="shared" si="69"/>
        <v>0</v>
      </c>
      <c r="AB83" s="236">
        <f t="shared" si="62"/>
        <v>0</v>
      </c>
      <c r="AC83" s="149">
        <f t="shared" si="63"/>
        <v>0</v>
      </c>
      <c r="AD83" s="149">
        <f t="shared" si="70"/>
        <v>0</v>
      </c>
      <c r="AE83" s="150">
        <f t="shared" si="71"/>
        <v>0</v>
      </c>
      <c r="AF83" s="180"/>
      <c r="AG83" s="68"/>
      <c r="AH83" s="68"/>
      <c r="AI83" s="68"/>
      <c r="AJ83" s="68"/>
      <c r="AK83" s="68"/>
      <c r="AL83" s="68"/>
      <c r="AM83" s="68"/>
      <c r="AN83" s="68"/>
      <c r="AO83" s="68"/>
      <c r="AP83" s="68"/>
      <c r="AQ83" s="68"/>
      <c r="AR83" s="68"/>
      <c r="AS83" s="68"/>
      <c r="AT83" s="68"/>
      <c r="AU83" s="68"/>
      <c r="AV83" s="68"/>
      <c r="AW83" s="68"/>
      <c r="AX83" s="68"/>
      <c r="AY83" s="68"/>
      <c r="AZ83" s="68"/>
    </row>
    <row r="84" spans="1:52" s="27" customFormat="1" x14ac:dyDescent="0.35">
      <c r="A84" s="23"/>
      <c r="B84" s="184" t="s">
        <v>7</v>
      </c>
      <c r="C84" s="24"/>
      <c r="D84" s="24"/>
      <c r="E84" s="24"/>
      <c r="F84" s="230"/>
      <c r="G84" s="25"/>
      <c r="H84" s="25"/>
      <c r="I84" s="25"/>
      <c r="J84" s="25"/>
      <c r="K84" s="25"/>
      <c r="L84" s="25"/>
      <c r="M84" s="172">
        <f>SUM(M75:M83)</f>
        <v>0</v>
      </c>
      <c r="N84" s="172">
        <f>SUM(N75:N83)</f>
        <v>0</v>
      </c>
      <c r="O84" s="173">
        <f>SUM(O75:O83)</f>
        <v>0</v>
      </c>
      <c r="P84" s="10"/>
      <c r="Q84" s="172">
        <f>SUM(Q75:Q83)</f>
        <v>101850</v>
      </c>
      <c r="R84" s="172">
        <f>SUM(R75:R83)</f>
        <v>61110</v>
      </c>
      <c r="S84" s="173">
        <f t="shared" ref="S84" si="74">SUM(S75:S81)</f>
        <v>162960</v>
      </c>
      <c r="T84" s="26"/>
      <c r="U84" s="172">
        <f>SUM(U75:U83)</f>
        <v>101850</v>
      </c>
      <c r="V84" s="172">
        <f>SUM(V75:V83)</f>
        <v>61364.625</v>
      </c>
      <c r="W84" s="173">
        <f>SUM(W75:W83)</f>
        <v>163214.625</v>
      </c>
      <c r="X84" s="26"/>
      <c r="Y84" s="172">
        <f t="shared" ref="Y84:AE84" si="75">SUM(Y75:Y83)</f>
        <v>101850</v>
      </c>
      <c r="Z84" s="172">
        <f t="shared" si="75"/>
        <v>61364.625</v>
      </c>
      <c r="AA84" s="173">
        <f t="shared" si="75"/>
        <v>163214.625</v>
      </c>
      <c r="AB84" s="238"/>
      <c r="AC84" s="172">
        <f t="shared" si="75"/>
        <v>101850</v>
      </c>
      <c r="AD84" s="172">
        <f t="shared" si="75"/>
        <v>61364.625</v>
      </c>
      <c r="AE84" s="173">
        <f t="shared" si="75"/>
        <v>163214.625</v>
      </c>
      <c r="AF84" s="129"/>
      <c r="AG84" s="68"/>
      <c r="AH84" s="68"/>
      <c r="AI84" s="68"/>
      <c r="AJ84" s="68"/>
      <c r="AK84" s="68"/>
      <c r="AL84" s="68"/>
      <c r="AM84" s="68"/>
      <c r="AN84" s="68"/>
      <c r="AO84" s="68"/>
      <c r="AP84" s="68"/>
      <c r="AQ84" s="68"/>
      <c r="AR84" s="68"/>
      <c r="AS84" s="68"/>
      <c r="AT84" s="68"/>
      <c r="AU84" s="68"/>
      <c r="AV84" s="68"/>
      <c r="AW84" s="68"/>
      <c r="AX84" s="68"/>
      <c r="AY84" s="68"/>
      <c r="AZ84" s="68"/>
    </row>
    <row r="85" spans="1:52" s="27" customFormat="1" x14ac:dyDescent="0.35">
      <c r="A85" s="153"/>
      <c r="B85" s="29" t="s">
        <v>16</v>
      </c>
      <c r="C85" s="154"/>
      <c r="D85" s="154"/>
      <c r="E85" s="154"/>
      <c r="F85" s="155"/>
      <c r="G85" s="156"/>
      <c r="H85" s="156"/>
      <c r="I85" s="156"/>
      <c r="J85" s="156"/>
      <c r="K85" s="156"/>
      <c r="L85" s="156"/>
      <c r="M85" s="157"/>
      <c r="N85" s="157"/>
      <c r="O85" s="158">
        <f>SUM(O75:O83)</f>
        <v>0</v>
      </c>
      <c r="P85" s="156"/>
      <c r="Q85" s="159"/>
      <c r="R85" s="159"/>
      <c r="S85" s="158">
        <f>SUM(S75:S83)</f>
        <v>162960</v>
      </c>
      <c r="T85" s="156"/>
      <c r="U85" s="159"/>
      <c r="V85" s="159"/>
      <c r="W85" s="158">
        <f>SUM(W75:W83)</f>
        <v>163214.625</v>
      </c>
      <c r="X85" s="156"/>
      <c r="Y85" s="159"/>
      <c r="Z85" s="159"/>
      <c r="AA85" s="158">
        <f>SUM(AA75:AA83)</f>
        <v>163214.625</v>
      </c>
      <c r="AB85" s="156"/>
      <c r="AC85" s="159"/>
      <c r="AD85" s="159"/>
      <c r="AE85" s="158">
        <f>SUM(AE75:AE83)</f>
        <v>163214.625</v>
      </c>
      <c r="AF85" s="158">
        <f>O85+S85+W85+AA85+AE85</f>
        <v>652603.875</v>
      </c>
      <c r="AG85" s="68"/>
      <c r="AH85" s="68"/>
      <c r="AI85" s="68"/>
      <c r="AJ85" s="68"/>
      <c r="AK85" s="68"/>
      <c r="AL85" s="68"/>
      <c r="AM85" s="68"/>
      <c r="AN85" s="68"/>
      <c r="AO85" s="68"/>
      <c r="AP85" s="68"/>
      <c r="AQ85" s="68"/>
      <c r="AR85" s="68"/>
      <c r="AS85" s="68"/>
      <c r="AT85" s="68"/>
      <c r="AU85" s="68"/>
      <c r="AV85" s="68"/>
      <c r="AW85" s="68"/>
      <c r="AX85" s="68"/>
      <c r="AY85" s="68"/>
      <c r="AZ85" s="68"/>
    </row>
    <row r="86" spans="1:52" s="28" customFormat="1" x14ac:dyDescent="0.35">
      <c r="A86" s="153"/>
      <c r="B86" s="29" t="s">
        <v>18</v>
      </c>
      <c r="C86" s="90"/>
      <c r="D86" s="160"/>
      <c r="E86" s="160"/>
      <c r="F86" s="161"/>
      <c r="G86" s="162"/>
      <c r="H86" s="162"/>
      <c r="I86" s="162"/>
      <c r="J86" s="162"/>
      <c r="K86" s="162"/>
      <c r="L86" s="162"/>
      <c r="M86" s="163"/>
      <c r="N86" s="163"/>
      <c r="O86" s="97">
        <f>O85*$S$14</f>
        <v>0</v>
      </c>
      <c r="P86" s="164"/>
      <c r="Q86" s="165"/>
      <c r="R86" s="165"/>
      <c r="S86" s="97">
        <f>S85*$S$14</f>
        <v>0</v>
      </c>
      <c r="T86" s="164"/>
      <c r="U86" s="165"/>
      <c r="V86" s="165"/>
      <c r="W86" s="97">
        <f>W85*$S$14</f>
        <v>0</v>
      </c>
      <c r="X86" s="164"/>
      <c r="Y86" s="165"/>
      <c r="Z86" s="165"/>
      <c r="AA86" s="97">
        <f>AA85*$S$14</f>
        <v>0</v>
      </c>
      <c r="AB86" s="164"/>
      <c r="AC86" s="165"/>
      <c r="AD86" s="165"/>
      <c r="AE86" s="97">
        <f>AE85*$S$14</f>
        <v>0</v>
      </c>
      <c r="AF86" s="97">
        <f t="shared" ref="AF86:AF87" si="76">O86+S86+W86+AA86+AE86</f>
        <v>0</v>
      </c>
      <c r="AG86" s="68"/>
      <c r="AH86" s="68"/>
      <c r="AI86" s="68"/>
      <c r="AJ86" s="68"/>
      <c r="AK86" s="68"/>
      <c r="AL86" s="68"/>
      <c r="AM86" s="68"/>
      <c r="AN86" s="68"/>
      <c r="AO86" s="68"/>
      <c r="AP86" s="68"/>
      <c r="AQ86" s="68"/>
      <c r="AR86" s="68"/>
      <c r="AS86" s="69"/>
      <c r="AT86" s="69"/>
      <c r="AU86" s="69"/>
      <c r="AV86" s="69"/>
      <c r="AW86" s="69"/>
      <c r="AX86" s="69"/>
      <c r="AY86" s="69"/>
      <c r="AZ86" s="69"/>
    </row>
    <row r="87" spans="1:52" s="27" customFormat="1" ht="16" thickBot="1" x14ac:dyDescent="0.4">
      <c r="A87" s="185"/>
      <c r="B87" s="35" t="s">
        <v>12</v>
      </c>
      <c r="C87" s="166"/>
      <c r="D87" s="166"/>
      <c r="E87" s="166"/>
      <c r="F87" s="167"/>
      <c r="G87" s="168"/>
      <c r="H87" s="168"/>
      <c r="I87" s="168"/>
      <c r="J87" s="168"/>
      <c r="K87" s="168"/>
      <c r="L87" s="168"/>
      <c r="M87" s="169"/>
      <c r="N87" s="169"/>
      <c r="O87" s="170">
        <f>+O85+O86</f>
        <v>0</v>
      </c>
      <c r="P87" s="168"/>
      <c r="Q87" s="171"/>
      <c r="R87" s="171"/>
      <c r="S87" s="170">
        <f>+S85+S86</f>
        <v>162960</v>
      </c>
      <c r="T87" s="168"/>
      <c r="U87" s="171"/>
      <c r="V87" s="171"/>
      <c r="W87" s="170">
        <f>+W85+W86</f>
        <v>163214.625</v>
      </c>
      <c r="X87" s="168"/>
      <c r="Y87" s="171"/>
      <c r="Z87" s="171"/>
      <c r="AA87" s="170">
        <f>+AA85+AA86</f>
        <v>163214.625</v>
      </c>
      <c r="AB87" s="168"/>
      <c r="AC87" s="171"/>
      <c r="AD87" s="171"/>
      <c r="AE87" s="170">
        <f>+AE85+AE86</f>
        <v>163214.625</v>
      </c>
      <c r="AF87" s="186">
        <f t="shared" si="76"/>
        <v>652603.875</v>
      </c>
      <c r="AG87" s="68"/>
      <c r="AH87" s="68"/>
      <c r="AI87" s="68"/>
      <c r="AJ87" s="68"/>
      <c r="AK87" s="68"/>
      <c r="AL87" s="68"/>
      <c r="AM87" s="68"/>
      <c r="AN87" s="68"/>
      <c r="AO87" s="68"/>
      <c r="AP87" s="68"/>
      <c r="AQ87" s="68"/>
      <c r="AR87" s="68"/>
      <c r="AS87" s="68"/>
      <c r="AT87" s="68"/>
      <c r="AU87" s="68"/>
      <c r="AV87" s="68"/>
      <c r="AW87" s="68"/>
      <c r="AX87" s="68"/>
      <c r="AY87" s="68"/>
      <c r="AZ87" s="68"/>
    </row>
    <row r="88" spans="1:52" s="50" customFormat="1" ht="16" thickTop="1" x14ac:dyDescent="0.35">
      <c r="G88" s="59"/>
      <c r="H88" s="59"/>
      <c r="I88" s="59"/>
      <c r="J88" s="59"/>
      <c r="K88" s="59"/>
      <c r="L88" s="59"/>
      <c r="AF88" s="54"/>
      <c r="AG88" s="68"/>
      <c r="AH88" s="68"/>
      <c r="AI88" s="68"/>
      <c r="AJ88" s="68"/>
      <c r="AK88" s="68"/>
      <c r="AL88" s="68"/>
      <c r="AM88" s="68"/>
      <c r="AN88" s="68"/>
      <c r="AO88" s="68"/>
      <c r="AP88" s="68"/>
      <c r="AQ88" s="68"/>
      <c r="AR88" s="68"/>
    </row>
    <row r="89" spans="1:52" s="50" customFormat="1" x14ac:dyDescent="0.35">
      <c r="G89" s="59"/>
      <c r="H89" s="59"/>
      <c r="I89" s="59"/>
      <c r="J89" s="59"/>
      <c r="K89" s="59"/>
      <c r="L89" s="59"/>
      <c r="AF89" s="54"/>
      <c r="AG89" s="68"/>
      <c r="AH89" s="68"/>
      <c r="AI89" s="68"/>
      <c r="AJ89" s="68"/>
      <c r="AK89" s="68"/>
      <c r="AL89" s="68"/>
      <c r="AM89" s="68"/>
      <c r="AN89" s="68"/>
      <c r="AO89" s="68"/>
      <c r="AP89" s="68"/>
      <c r="AQ89" s="68"/>
      <c r="AR89" s="68"/>
    </row>
    <row r="90" spans="1:52" s="50" customFormat="1" x14ac:dyDescent="0.35">
      <c r="A90" s="89"/>
      <c r="G90" s="59"/>
      <c r="H90" s="59"/>
      <c r="I90" s="59"/>
      <c r="J90" s="59"/>
      <c r="K90" s="59"/>
      <c r="L90" s="59"/>
      <c r="AF90" s="54"/>
      <c r="AG90" s="68"/>
      <c r="AH90" s="68"/>
      <c r="AI90" s="68"/>
      <c r="AJ90" s="68"/>
      <c r="AK90" s="68"/>
      <c r="AL90" s="68"/>
      <c r="AM90" s="68"/>
      <c r="AN90" s="68"/>
      <c r="AO90" s="68"/>
      <c r="AP90" s="68"/>
      <c r="AQ90" s="68"/>
      <c r="AR90" s="68"/>
    </row>
    <row r="91" spans="1:52" s="50" customFormat="1" x14ac:dyDescent="0.35">
      <c r="A91" s="89"/>
      <c r="G91" s="59"/>
      <c r="H91" s="59"/>
      <c r="I91" s="59"/>
      <c r="J91" s="59"/>
      <c r="K91" s="59"/>
      <c r="L91" s="59"/>
      <c r="AF91" s="54"/>
      <c r="AG91" s="68"/>
      <c r="AH91" s="68"/>
      <c r="AI91" s="68"/>
      <c r="AJ91" s="68"/>
      <c r="AK91" s="68"/>
      <c r="AL91" s="68"/>
      <c r="AM91" s="68"/>
      <c r="AN91" s="68"/>
      <c r="AO91" s="68"/>
      <c r="AP91" s="68"/>
      <c r="AQ91" s="68"/>
      <c r="AR91" s="68"/>
    </row>
    <row r="92" spans="1:52" s="50" customFormat="1" x14ac:dyDescent="0.35">
      <c r="A92" s="89"/>
      <c r="G92" s="59"/>
      <c r="H92" s="59"/>
      <c r="I92" s="59"/>
      <c r="J92" s="59"/>
      <c r="K92" s="59"/>
      <c r="L92" s="59"/>
      <c r="AF92" s="54"/>
    </row>
    <row r="93" spans="1:52" s="50" customFormat="1" x14ac:dyDescent="0.35">
      <c r="A93" s="89"/>
      <c r="G93" s="59"/>
      <c r="H93" s="59"/>
      <c r="I93" s="59"/>
      <c r="J93" s="59"/>
      <c r="K93" s="59"/>
      <c r="L93" s="59"/>
      <c r="AF93" s="54"/>
    </row>
    <row r="94" spans="1:52" s="50" customFormat="1" x14ac:dyDescent="0.35">
      <c r="A94" s="89"/>
      <c r="G94" s="59"/>
      <c r="H94" s="59"/>
      <c r="I94" s="59"/>
      <c r="J94" s="59"/>
      <c r="K94" s="59"/>
      <c r="L94" s="59"/>
      <c r="AF94" s="54"/>
    </row>
    <row r="95" spans="1:52" s="50" customFormat="1" x14ac:dyDescent="0.35">
      <c r="A95" s="89"/>
      <c r="G95" s="59"/>
      <c r="H95" s="59"/>
      <c r="I95" s="59"/>
      <c r="J95" s="59"/>
      <c r="K95" s="59"/>
      <c r="L95" s="59"/>
      <c r="AF95" s="54"/>
    </row>
    <row r="96" spans="1:52" s="50" customFormat="1" x14ac:dyDescent="0.35">
      <c r="A96" s="89"/>
      <c r="G96" s="59"/>
      <c r="H96" s="59"/>
      <c r="I96" s="59"/>
      <c r="J96" s="59"/>
      <c r="K96" s="59"/>
      <c r="L96" s="59"/>
      <c r="AF96" s="54"/>
    </row>
    <row r="97" spans="7:32" s="50" customFormat="1" x14ac:dyDescent="0.35">
      <c r="G97" s="59"/>
      <c r="H97" s="59"/>
      <c r="I97" s="59"/>
      <c r="J97" s="59"/>
      <c r="K97" s="59"/>
      <c r="L97" s="59"/>
      <c r="AF97" s="54"/>
    </row>
    <row r="98" spans="7:32" s="50" customFormat="1" x14ac:dyDescent="0.35">
      <c r="G98" s="59"/>
      <c r="H98" s="59"/>
      <c r="I98" s="59"/>
      <c r="J98" s="59"/>
      <c r="K98" s="59"/>
      <c r="L98" s="59"/>
      <c r="AF98" s="54"/>
    </row>
    <row r="99" spans="7:32" s="50" customFormat="1" x14ac:dyDescent="0.35">
      <c r="G99" s="59"/>
      <c r="H99" s="59"/>
      <c r="I99" s="59"/>
      <c r="J99" s="59"/>
      <c r="K99" s="59"/>
      <c r="L99" s="59"/>
      <c r="AF99" s="54"/>
    </row>
    <row r="100" spans="7:32" s="50" customFormat="1" x14ac:dyDescent="0.35">
      <c r="G100" s="59"/>
      <c r="H100" s="59"/>
      <c r="I100" s="59"/>
      <c r="J100" s="59"/>
      <c r="K100" s="59"/>
      <c r="L100" s="59"/>
      <c r="AF100" s="54"/>
    </row>
    <row r="101" spans="7:32" s="50" customFormat="1" x14ac:dyDescent="0.35">
      <c r="G101" s="59"/>
      <c r="H101" s="59"/>
      <c r="I101" s="59"/>
      <c r="J101" s="59"/>
      <c r="K101" s="59"/>
      <c r="L101" s="59"/>
      <c r="AF101" s="54"/>
    </row>
    <row r="102" spans="7:32" s="50" customFormat="1" x14ac:dyDescent="0.35">
      <c r="G102" s="59"/>
      <c r="H102" s="59"/>
      <c r="I102" s="59"/>
      <c r="J102" s="59"/>
      <c r="K102" s="59"/>
      <c r="L102" s="59"/>
      <c r="AF102" s="54"/>
    </row>
    <row r="103" spans="7:32" s="50" customFormat="1" x14ac:dyDescent="0.35">
      <c r="G103" s="59"/>
      <c r="H103" s="59"/>
      <c r="I103" s="59"/>
      <c r="J103" s="59"/>
      <c r="K103" s="59"/>
      <c r="L103" s="59"/>
      <c r="AF103" s="54"/>
    </row>
    <row r="104" spans="7:32" s="50" customFormat="1" x14ac:dyDescent="0.35">
      <c r="G104" s="59"/>
      <c r="H104" s="59"/>
      <c r="I104" s="59"/>
      <c r="J104" s="59"/>
      <c r="K104" s="59"/>
      <c r="L104" s="59"/>
      <c r="AF104" s="54"/>
    </row>
    <row r="105" spans="7:32" s="50" customFormat="1" x14ac:dyDescent="0.35">
      <c r="G105" s="59"/>
      <c r="H105" s="59"/>
      <c r="I105" s="59"/>
      <c r="J105" s="59"/>
      <c r="K105" s="59"/>
      <c r="L105" s="59"/>
      <c r="AF105" s="54"/>
    </row>
    <row r="106" spans="7:32" s="50" customFormat="1" x14ac:dyDescent="0.35">
      <c r="G106" s="59"/>
      <c r="H106" s="59"/>
      <c r="I106" s="59"/>
      <c r="J106" s="59"/>
      <c r="K106" s="59"/>
      <c r="L106" s="59"/>
      <c r="AF106" s="54"/>
    </row>
    <row r="107" spans="7:32" s="50" customFormat="1" x14ac:dyDescent="0.35">
      <c r="G107" s="59"/>
      <c r="H107" s="59"/>
      <c r="I107" s="59"/>
      <c r="J107" s="59"/>
      <c r="K107" s="59"/>
      <c r="L107" s="59"/>
      <c r="AF107" s="54"/>
    </row>
    <row r="108" spans="7:32" s="50" customFormat="1" x14ac:dyDescent="0.35">
      <c r="G108" s="59"/>
      <c r="H108" s="59"/>
      <c r="I108" s="59"/>
      <c r="J108" s="59"/>
      <c r="K108" s="59"/>
      <c r="L108" s="59"/>
      <c r="AF108" s="54"/>
    </row>
    <row r="109" spans="7:32" s="50" customFormat="1" x14ac:dyDescent="0.35">
      <c r="G109" s="59"/>
      <c r="H109" s="59"/>
      <c r="I109" s="59"/>
      <c r="J109" s="59"/>
      <c r="K109" s="59"/>
      <c r="L109" s="59"/>
      <c r="AF109" s="54"/>
    </row>
    <row r="110" spans="7:32" s="50" customFormat="1" x14ac:dyDescent="0.35">
      <c r="G110" s="59"/>
      <c r="H110" s="59"/>
      <c r="I110" s="59"/>
      <c r="J110" s="59"/>
      <c r="K110" s="59"/>
      <c r="L110" s="59"/>
      <c r="AF110" s="54"/>
    </row>
    <row r="111" spans="7:32" s="50" customFormat="1" x14ac:dyDescent="0.35">
      <c r="G111" s="59"/>
      <c r="H111" s="59"/>
      <c r="I111" s="59"/>
      <c r="J111" s="59"/>
      <c r="K111" s="59"/>
      <c r="L111" s="59"/>
      <c r="AF111" s="54"/>
    </row>
    <row r="112" spans="7:32" s="50" customFormat="1" x14ac:dyDescent="0.35">
      <c r="G112" s="59"/>
      <c r="H112" s="59"/>
      <c r="I112" s="59"/>
      <c r="J112" s="59"/>
      <c r="K112" s="59"/>
      <c r="L112" s="59"/>
      <c r="AF112" s="54"/>
    </row>
    <row r="113" spans="7:32" s="50" customFormat="1" x14ac:dyDescent="0.35">
      <c r="G113" s="59"/>
      <c r="H113" s="59"/>
      <c r="I113" s="59"/>
      <c r="J113" s="59"/>
      <c r="K113" s="59"/>
      <c r="L113" s="59"/>
      <c r="AF113" s="54"/>
    </row>
    <row r="114" spans="7:32" s="50" customFormat="1" x14ac:dyDescent="0.35">
      <c r="G114" s="59"/>
      <c r="H114" s="59"/>
      <c r="I114" s="59"/>
      <c r="J114" s="59"/>
      <c r="K114" s="59"/>
      <c r="L114" s="59"/>
      <c r="AF114" s="54"/>
    </row>
    <row r="115" spans="7:32" s="50" customFormat="1" x14ac:dyDescent="0.35">
      <c r="G115" s="59"/>
      <c r="H115" s="59"/>
      <c r="I115" s="59"/>
      <c r="J115" s="59"/>
      <c r="K115" s="59"/>
      <c r="L115" s="59"/>
      <c r="AF115" s="54"/>
    </row>
    <row r="116" spans="7:32" s="50" customFormat="1" x14ac:dyDescent="0.35">
      <c r="G116" s="59"/>
      <c r="H116" s="59"/>
      <c r="I116" s="59"/>
      <c r="J116" s="59"/>
      <c r="K116" s="59"/>
      <c r="L116" s="59"/>
      <c r="AF116" s="54"/>
    </row>
    <row r="117" spans="7:32" s="50" customFormat="1" x14ac:dyDescent="0.35">
      <c r="G117" s="59"/>
      <c r="H117" s="59"/>
      <c r="I117" s="59"/>
      <c r="J117" s="59"/>
      <c r="K117" s="59"/>
      <c r="L117" s="59"/>
      <c r="AF117" s="54"/>
    </row>
    <row r="118" spans="7:32" s="50" customFormat="1" x14ac:dyDescent="0.35">
      <c r="G118" s="59"/>
      <c r="H118" s="59"/>
      <c r="I118" s="59"/>
      <c r="J118" s="59"/>
      <c r="K118" s="59"/>
      <c r="L118" s="59"/>
      <c r="AF118" s="54"/>
    </row>
    <row r="119" spans="7:32" s="50" customFormat="1" x14ac:dyDescent="0.35">
      <c r="G119" s="59"/>
      <c r="H119" s="59"/>
      <c r="I119" s="59"/>
      <c r="J119" s="59"/>
      <c r="K119" s="59"/>
      <c r="L119" s="59"/>
      <c r="AF119" s="54"/>
    </row>
    <row r="120" spans="7:32" s="50" customFormat="1" x14ac:dyDescent="0.35">
      <c r="G120" s="59"/>
      <c r="H120" s="59"/>
      <c r="I120" s="59"/>
      <c r="J120" s="59"/>
      <c r="K120" s="59"/>
      <c r="L120" s="59"/>
      <c r="AF120" s="54"/>
    </row>
    <row r="121" spans="7:32" s="50" customFormat="1" x14ac:dyDescent="0.35">
      <c r="G121" s="59"/>
      <c r="H121" s="59"/>
      <c r="I121" s="59"/>
      <c r="J121" s="59"/>
      <c r="K121" s="59"/>
      <c r="L121" s="59"/>
      <c r="AF121" s="54"/>
    </row>
    <row r="122" spans="7:32" s="50" customFormat="1" x14ac:dyDescent="0.35">
      <c r="G122" s="59"/>
      <c r="H122" s="59"/>
      <c r="I122" s="59"/>
      <c r="J122" s="59"/>
      <c r="K122" s="59"/>
      <c r="L122" s="59"/>
      <c r="AF122" s="54"/>
    </row>
    <row r="123" spans="7:32" s="50" customFormat="1" x14ac:dyDescent="0.35">
      <c r="G123" s="59"/>
      <c r="H123" s="59"/>
      <c r="I123" s="59"/>
      <c r="J123" s="59"/>
      <c r="K123" s="59"/>
      <c r="L123" s="59"/>
      <c r="AF123" s="54"/>
    </row>
    <row r="124" spans="7:32" s="50" customFormat="1" x14ac:dyDescent="0.35">
      <c r="G124" s="59"/>
      <c r="H124" s="59"/>
      <c r="I124" s="59"/>
      <c r="J124" s="59"/>
      <c r="K124" s="59"/>
      <c r="L124" s="59"/>
      <c r="AF124" s="54"/>
    </row>
    <row r="125" spans="7:32" s="50" customFormat="1" x14ac:dyDescent="0.35">
      <c r="G125" s="59"/>
      <c r="H125" s="59"/>
      <c r="I125" s="59"/>
      <c r="J125" s="59"/>
      <c r="K125" s="59"/>
      <c r="L125" s="59"/>
      <c r="AF125" s="54"/>
    </row>
    <row r="126" spans="7:32" s="50" customFormat="1" x14ac:dyDescent="0.35">
      <c r="G126" s="59"/>
      <c r="H126" s="59"/>
      <c r="I126" s="59"/>
      <c r="J126" s="59"/>
      <c r="K126" s="59"/>
      <c r="L126" s="59"/>
      <c r="AF126" s="54"/>
    </row>
    <row r="127" spans="7:32" s="50" customFormat="1" x14ac:dyDescent="0.35">
      <c r="G127" s="59"/>
      <c r="H127" s="59"/>
      <c r="I127" s="59"/>
      <c r="J127" s="59"/>
      <c r="K127" s="59"/>
      <c r="L127" s="59"/>
      <c r="AF127" s="54"/>
    </row>
    <row r="128" spans="7:32" s="50" customFormat="1" x14ac:dyDescent="0.35">
      <c r="G128" s="59"/>
      <c r="H128" s="59"/>
      <c r="I128" s="59"/>
      <c r="J128" s="59"/>
      <c r="K128" s="59"/>
      <c r="L128" s="59"/>
      <c r="AF128" s="54"/>
    </row>
    <row r="129" spans="7:32" s="50" customFormat="1" x14ac:dyDescent="0.35">
      <c r="G129" s="59"/>
      <c r="H129" s="59"/>
      <c r="I129" s="59"/>
      <c r="J129" s="59"/>
      <c r="K129" s="59"/>
      <c r="L129" s="59"/>
      <c r="AF129" s="54"/>
    </row>
    <row r="130" spans="7:32" s="50" customFormat="1" x14ac:dyDescent="0.35">
      <c r="G130" s="59"/>
      <c r="H130" s="59"/>
      <c r="I130" s="59"/>
      <c r="J130" s="59"/>
      <c r="K130" s="59"/>
      <c r="L130" s="59"/>
      <c r="AF130" s="54"/>
    </row>
    <row r="131" spans="7:32" s="50" customFormat="1" x14ac:dyDescent="0.35">
      <c r="G131" s="59"/>
      <c r="H131" s="59"/>
      <c r="I131" s="59"/>
      <c r="J131" s="59"/>
      <c r="K131" s="59"/>
      <c r="L131" s="59"/>
      <c r="AF131" s="54"/>
    </row>
    <row r="132" spans="7:32" s="50" customFormat="1" x14ac:dyDescent="0.35">
      <c r="G132" s="59"/>
      <c r="H132" s="59"/>
      <c r="I132" s="59"/>
      <c r="J132" s="59"/>
      <c r="K132" s="59"/>
      <c r="L132" s="59"/>
      <c r="AF132" s="54"/>
    </row>
    <row r="133" spans="7:32" s="50" customFormat="1" x14ac:dyDescent="0.35">
      <c r="G133" s="59"/>
      <c r="H133" s="59"/>
      <c r="I133" s="59"/>
      <c r="J133" s="59"/>
      <c r="K133" s="59"/>
      <c r="L133" s="59"/>
      <c r="AF133" s="54"/>
    </row>
    <row r="134" spans="7:32" s="50" customFormat="1" x14ac:dyDescent="0.35">
      <c r="G134" s="59"/>
      <c r="H134" s="59"/>
      <c r="I134" s="59"/>
      <c r="J134" s="59"/>
      <c r="K134" s="59"/>
      <c r="L134" s="59"/>
      <c r="AF134" s="54"/>
    </row>
    <row r="135" spans="7:32" s="50" customFormat="1" x14ac:dyDescent="0.35">
      <c r="G135" s="59"/>
      <c r="H135" s="59"/>
      <c r="I135" s="59"/>
      <c r="J135" s="59"/>
      <c r="K135" s="59"/>
      <c r="L135" s="59"/>
      <c r="AF135" s="54"/>
    </row>
    <row r="136" spans="7:32" s="50" customFormat="1" x14ac:dyDescent="0.35">
      <c r="G136" s="59"/>
      <c r="H136" s="59"/>
      <c r="I136" s="59"/>
      <c r="J136" s="59"/>
      <c r="K136" s="59"/>
      <c r="L136" s="59"/>
      <c r="AF136" s="54"/>
    </row>
    <row r="137" spans="7:32" s="50" customFormat="1" x14ac:dyDescent="0.35">
      <c r="G137" s="59"/>
      <c r="H137" s="59"/>
      <c r="I137" s="59"/>
      <c r="J137" s="59"/>
      <c r="K137" s="59"/>
      <c r="L137" s="59"/>
      <c r="AF137" s="54"/>
    </row>
    <row r="138" spans="7:32" s="50" customFormat="1" x14ac:dyDescent="0.35">
      <c r="G138" s="59"/>
      <c r="H138" s="59"/>
      <c r="I138" s="59"/>
      <c r="J138" s="59"/>
      <c r="K138" s="59"/>
      <c r="L138" s="59"/>
      <c r="AF138" s="54"/>
    </row>
    <row r="139" spans="7:32" s="50" customFormat="1" x14ac:dyDescent="0.35">
      <c r="G139" s="59"/>
      <c r="H139" s="59"/>
      <c r="I139" s="59"/>
      <c r="J139" s="59"/>
      <c r="K139" s="59"/>
      <c r="L139" s="59"/>
      <c r="AF139" s="54"/>
    </row>
    <row r="140" spans="7:32" s="50" customFormat="1" x14ac:dyDescent="0.35">
      <c r="G140" s="59"/>
      <c r="H140" s="59"/>
      <c r="I140" s="59"/>
      <c r="J140" s="59"/>
      <c r="K140" s="59"/>
      <c r="L140" s="59"/>
      <c r="AF140" s="54"/>
    </row>
    <row r="141" spans="7:32" s="50" customFormat="1" x14ac:dyDescent="0.35">
      <c r="G141" s="59"/>
      <c r="H141" s="59"/>
      <c r="I141" s="59"/>
      <c r="J141" s="59"/>
      <c r="K141" s="59"/>
      <c r="L141" s="59"/>
      <c r="AF141" s="54"/>
    </row>
    <row r="142" spans="7:32" s="50" customFormat="1" x14ac:dyDescent="0.35">
      <c r="G142" s="59"/>
      <c r="H142" s="59"/>
      <c r="I142" s="59"/>
      <c r="J142" s="59"/>
      <c r="K142" s="59"/>
      <c r="L142" s="59"/>
      <c r="AF142" s="54"/>
    </row>
    <row r="143" spans="7:32" s="50" customFormat="1" x14ac:dyDescent="0.35">
      <c r="G143" s="59"/>
      <c r="H143" s="59"/>
      <c r="I143" s="59"/>
      <c r="J143" s="59"/>
      <c r="K143" s="59"/>
      <c r="L143" s="59"/>
      <c r="AF143" s="54"/>
    </row>
    <row r="144" spans="7:32" s="50" customFormat="1" x14ac:dyDescent="0.35">
      <c r="G144" s="59"/>
      <c r="H144" s="59"/>
      <c r="I144" s="59"/>
      <c r="J144" s="59"/>
      <c r="K144" s="59"/>
      <c r="L144" s="59"/>
      <c r="AF144" s="54"/>
    </row>
    <row r="145" spans="7:32" s="50" customFormat="1" x14ac:dyDescent="0.35">
      <c r="G145" s="59"/>
      <c r="H145" s="59"/>
      <c r="I145" s="59"/>
      <c r="J145" s="59"/>
      <c r="K145" s="59"/>
      <c r="L145" s="59"/>
      <c r="AF145" s="54"/>
    </row>
    <row r="146" spans="7:32" s="50" customFormat="1" x14ac:dyDescent="0.35">
      <c r="G146" s="59"/>
      <c r="H146" s="59"/>
      <c r="I146" s="59"/>
      <c r="J146" s="59"/>
      <c r="K146" s="59"/>
      <c r="L146" s="59"/>
      <c r="AF146" s="54"/>
    </row>
    <row r="147" spans="7:32" s="50" customFormat="1" x14ac:dyDescent="0.35">
      <c r="G147" s="59"/>
      <c r="H147" s="59"/>
      <c r="I147" s="59"/>
      <c r="J147" s="59"/>
      <c r="K147" s="59"/>
      <c r="L147" s="59"/>
      <c r="AF147" s="54"/>
    </row>
    <row r="148" spans="7:32" s="50" customFormat="1" x14ac:dyDescent="0.35">
      <c r="G148" s="59"/>
      <c r="H148" s="59"/>
      <c r="I148" s="59"/>
      <c r="J148" s="59"/>
      <c r="K148" s="59"/>
      <c r="L148" s="59"/>
      <c r="AF148" s="54"/>
    </row>
    <row r="149" spans="7:32" s="50" customFormat="1" x14ac:dyDescent="0.35">
      <c r="G149" s="59"/>
      <c r="H149" s="59"/>
      <c r="I149" s="59"/>
      <c r="J149" s="59"/>
      <c r="K149" s="59"/>
      <c r="L149" s="59"/>
      <c r="AF149" s="54"/>
    </row>
    <row r="150" spans="7:32" s="50" customFormat="1" x14ac:dyDescent="0.35">
      <c r="G150" s="59"/>
      <c r="H150" s="59"/>
      <c r="I150" s="59"/>
      <c r="J150" s="59"/>
      <c r="K150" s="59"/>
      <c r="L150" s="59"/>
      <c r="AF150" s="54"/>
    </row>
    <row r="151" spans="7:32" s="50" customFormat="1" x14ac:dyDescent="0.35">
      <c r="G151" s="59"/>
      <c r="H151" s="59"/>
      <c r="I151" s="59"/>
      <c r="J151" s="59"/>
      <c r="K151" s="59"/>
      <c r="L151" s="59"/>
      <c r="AF151" s="54"/>
    </row>
    <row r="152" spans="7:32" s="50" customFormat="1" x14ac:dyDescent="0.35">
      <c r="G152" s="59"/>
      <c r="H152" s="59"/>
      <c r="I152" s="59"/>
      <c r="J152" s="59"/>
      <c r="K152" s="59"/>
      <c r="L152" s="59"/>
      <c r="AF152" s="54"/>
    </row>
    <row r="153" spans="7:32" s="50" customFormat="1" x14ac:dyDescent="0.35">
      <c r="G153" s="59"/>
      <c r="H153" s="59"/>
      <c r="I153" s="59"/>
      <c r="J153" s="59"/>
      <c r="K153" s="59"/>
      <c r="L153" s="59"/>
      <c r="AF153" s="54"/>
    </row>
    <row r="154" spans="7:32" s="50" customFormat="1" x14ac:dyDescent="0.35">
      <c r="G154" s="59"/>
      <c r="H154" s="59"/>
      <c r="I154" s="59"/>
      <c r="J154" s="59"/>
      <c r="K154" s="59"/>
      <c r="L154" s="59"/>
      <c r="AF154" s="54"/>
    </row>
    <row r="155" spans="7:32" s="50" customFormat="1" x14ac:dyDescent="0.35">
      <c r="G155" s="59"/>
      <c r="H155" s="59"/>
      <c r="I155" s="59"/>
      <c r="J155" s="59"/>
      <c r="K155" s="59"/>
      <c r="L155" s="59"/>
      <c r="AF155" s="54"/>
    </row>
    <row r="156" spans="7:32" s="50" customFormat="1" x14ac:dyDescent="0.35">
      <c r="G156" s="59"/>
      <c r="H156" s="59"/>
      <c r="I156" s="59"/>
      <c r="J156" s="59"/>
      <c r="K156" s="59"/>
      <c r="L156" s="59"/>
      <c r="AF156" s="54"/>
    </row>
    <row r="157" spans="7:32" s="50" customFormat="1" x14ac:dyDescent="0.35">
      <c r="G157" s="59"/>
      <c r="H157" s="59"/>
      <c r="I157" s="59"/>
      <c r="J157" s="59"/>
      <c r="K157" s="59"/>
      <c r="L157" s="59"/>
      <c r="AF157" s="54"/>
    </row>
    <row r="158" spans="7:32" s="50" customFormat="1" x14ac:dyDescent="0.35">
      <c r="G158" s="59"/>
      <c r="H158" s="59"/>
      <c r="I158" s="59"/>
      <c r="J158" s="59"/>
      <c r="K158" s="59"/>
      <c r="L158" s="59"/>
      <c r="AF158" s="54"/>
    </row>
    <row r="159" spans="7:32" s="50" customFormat="1" x14ac:dyDescent="0.35">
      <c r="G159" s="59"/>
      <c r="H159" s="59"/>
      <c r="I159" s="59"/>
      <c r="J159" s="59"/>
      <c r="K159" s="59"/>
      <c r="L159" s="59"/>
      <c r="AF159" s="54"/>
    </row>
    <row r="160" spans="7:32" s="50" customFormat="1" x14ac:dyDescent="0.35">
      <c r="G160" s="59"/>
      <c r="H160" s="59"/>
      <c r="I160" s="59"/>
      <c r="J160" s="59"/>
      <c r="K160" s="59"/>
      <c r="L160" s="59"/>
      <c r="AF160" s="54"/>
    </row>
    <row r="161" spans="7:32" s="50" customFormat="1" x14ac:dyDescent="0.35">
      <c r="G161" s="59"/>
      <c r="H161" s="59"/>
      <c r="I161" s="59"/>
      <c r="J161" s="59"/>
      <c r="K161" s="59"/>
      <c r="L161" s="59"/>
      <c r="AF161" s="54"/>
    </row>
    <row r="162" spans="7:32" s="50" customFormat="1" x14ac:dyDescent="0.35">
      <c r="G162" s="59"/>
      <c r="H162" s="59"/>
      <c r="I162" s="59"/>
      <c r="J162" s="59"/>
      <c r="K162" s="59"/>
      <c r="L162" s="59"/>
      <c r="AF162" s="54"/>
    </row>
    <row r="163" spans="7:32" s="50" customFormat="1" x14ac:dyDescent="0.35">
      <c r="G163" s="59"/>
      <c r="H163" s="59"/>
      <c r="I163" s="59"/>
      <c r="J163" s="59"/>
      <c r="K163" s="59"/>
      <c r="L163" s="59"/>
      <c r="AF163" s="54"/>
    </row>
    <row r="164" spans="7:32" s="50" customFormat="1" x14ac:dyDescent="0.35">
      <c r="G164" s="59"/>
      <c r="H164" s="59"/>
      <c r="I164" s="59"/>
      <c r="J164" s="59"/>
      <c r="K164" s="59"/>
      <c r="L164" s="59"/>
      <c r="AF164" s="54"/>
    </row>
    <row r="165" spans="7:32" s="50" customFormat="1" x14ac:dyDescent="0.35">
      <c r="G165" s="59"/>
      <c r="H165" s="59"/>
      <c r="I165" s="59"/>
      <c r="J165" s="59"/>
      <c r="K165" s="59"/>
      <c r="L165" s="59"/>
      <c r="AF165" s="54"/>
    </row>
    <row r="166" spans="7:32" s="50" customFormat="1" x14ac:dyDescent="0.35">
      <c r="G166" s="59"/>
      <c r="H166" s="59"/>
      <c r="I166" s="59"/>
      <c r="J166" s="59"/>
      <c r="K166" s="59"/>
      <c r="L166" s="59"/>
      <c r="AF166" s="54"/>
    </row>
    <row r="167" spans="7:32" s="50" customFormat="1" x14ac:dyDescent="0.35">
      <c r="G167" s="59"/>
      <c r="H167" s="59"/>
      <c r="I167" s="59"/>
      <c r="J167" s="59"/>
      <c r="K167" s="59"/>
      <c r="L167" s="59"/>
      <c r="AF167" s="54"/>
    </row>
    <row r="168" spans="7:32" s="50" customFormat="1" x14ac:dyDescent="0.35">
      <c r="G168" s="59"/>
      <c r="H168" s="59"/>
      <c r="I168" s="59"/>
      <c r="J168" s="59"/>
      <c r="K168" s="59"/>
      <c r="L168" s="59"/>
      <c r="AF168" s="54"/>
    </row>
    <row r="169" spans="7:32" s="50" customFormat="1" x14ac:dyDescent="0.35">
      <c r="G169" s="59"/>
      <c r="H169" s="59"/>
      <c r="I169" s="59"/>
      <c r="J169" s="59"/>
      <c r="K169" s="59"/>
      <c r="L169" s="59"/>
      <c r="AF169" s="54"/>
    </row>
    <row r="170" spans="7:32" s="50" customFormat="1" x14ac:dyDescent="0.35">
      <c r="G170" s="59"/>
      <c r="H170" s="59"/>
      <c r="I170" s="59"/>
      <c r="J170" s="59"/>
      <c r="K170" s="59"/>
      <c r="L170" s="59"/>
      <c r="AF170" s="54"/>
    </row>
    <row r="171" spans="7:32" s="50" customFormat="1" x14ac:dyDescent="0.35">
      <c r="G171" s="59"/>
      <c r="H171" s="59"/>
      <c r="I171" s="59"/>
      <c r="J171" s="59"/>
      <c r="K171" s="59"/>
      <c r="L171" s="59"/>
      <c r="AF171" s="54"/>
    </row>
    <row r="172" spans="7:32" s="50" customFormat="1" x14ac:dyDescent="0.35">
      <c r="G172" s="59"/>
      <c r="H172" s="59"/>
      <c r="I172" s="59"/>
      <c r="J172" s="59"/>
      <c r="K172" s="59"/>
      <c r="L172" s="59"/>
      <c r="AF172" s="54"/>
    </row>
    <row r="173" spans="7:32" s="50" customFormat="1" x14ac:dyDescent="0.35">
      <c r="G173" s="59"/>
      <c r="H173" s="59"/>
      <c r="I173" s="59"/>
      <c r="J173" s="59"/>
      <c r="K173" s="59"/>
      <c r="L173" s="59"/>
      <c r="AF173" s="54"/>
    </row>
    <row r="174" spans="7:32" s="50" customFormat="1" x14ac:dyDescent="0.35">
      <c r="G174" s="59"/>
      <c r="H174" s="59"/>
      <c r="I174" s="59"/>
      <c r="J174" s="59"/>
      <c r="K174" s="59"/>
      <c r="L174" s="59"/>
      <c r="AF174" s="54"/>
    </row>
    <row r="175" spans="7:32" s="50" customFormat="1" x14ac:dyDescent="0.35">
      <c r="G175" s="59"/>
      <c r="H175" s="59"/>
      <c r="I175" s="59"/>
      <c r="J175" s="59"/>
      <c r="K175" s="59"/>
      <c r="L175" s="59"/>
      <c r="AF175" s="54"/>
    </row>
    <row r="176" spans="7:32" s="50" customFormat="1" x14ac:dyDescent="0.35">
      <c r="G176" s="59"/>
      <c r="H176" s="59"/>
      <c r="I176" s="59"/>
      <c r="J176" s="59"/>
      <c r="K176" s="59"/>
      <c r="L176" s="59"/>
      <c r="AF176" s="54"/>
    </row>
    <row r="177" spans="7:32" s="50" customFormat="1" x14ac:dyDescent="0.35">
      <c r="G177" s="59"/>
      <c r="H177" s="59"/>
      <c r="I177" s="59"/>
      <c r="J177" s="59"/>
      <c r="K177" s="59"/>
      <c r="L177" s="59"/>
      <c r="AF177" s="54"/>
    </row>
    <row r="178" spans="7:32" s="50" customFormat="1" x14ac:dyDescent="0.35">
      <c r="G178" s="59"/>
      <c r="H178" s="59"/>
      <c r="I178" s="59"/>
      <c r="J178" s="59"/>
      <c r="K178" s="59"/>
      <c r="L178" s="59"/>
      <c r="AF178" s="54"/>
    </row>
    <row r="179" spans="7:32" s="50" customFormat="1" x14ac:dyDescent="0.35">
      <c r="G179" s="59"/>
      <c r="H179" s="59"/>
      <c r="I179" s="59"/>
      <c r="J179" s="59"/>
      <c r="K179" s="59"/>
      <c r="L179" s="59"/>
      <c r="AF179" s="54"/>
    </row>
    <row r="180" spans="7:32" s="50" customFormat="1" x14ac:dyDescent="0.35">
      <c r="G180" s="59"/>
      <c r="H180" s="59"/>
      <c r="I180" s="59"/>
      <c r="J180" s="59"/>
      <c r="K180" s="59"/>
      <c r="L180" s="59"/>
      <c r="AF180" s="54"/>
    </row>
    <row r="181" spans="7:32" s="50" customFormat="1" x14ac:dyDescent="0.35">
      <c r="G181" s="59"/>
      <c r="H181" s="59"/>
      <c r="I181" s="59"/>
      <c r="J181" s="59"/>
      <c r="K181" s="59"/>
      <c r="L181" s="59"/>
      <c r="AF181" s="54"/>
    </row>
    <row r="182" spans="7:32" s="50" customFormat="1" x14ac:dyDescent="0.35">
      <c r="G182" s="59"/>
      <c r="H182" s="59"/>
      <c r="I182" s="59"/>
      <c r="J182" s="59"/>
      <c r="K182" s="59"/>
      <c r="L182" s="59"/>
      <c r="AF182" s="54"/>
    </row>
    <row r="183" spans="7:32" s="50" customFormat="1" x14ac:dyDescent="0.35">
      <c r="G183" s="59"/>
      <c r="H183" s="59"/>
      <c r="I183" s="59"/>
      <c r="J183" s="59"/>
      <c r="K183" s="59"/>
      <c r="L183" s="59"/>
      <c r="AF183" s="54"/>
    </row>
    <row r="184" spans="7:32" s="50" customFormat="1" x14ac:dyDescent="0.35">
      <c r="G184" s="59"/>
      <c r="H184" s="59"/>
      <c r="I184" s="59"/>
      <c r="J184" s="59"/>
      <c r="K184" s="59"/>
      <c r="L184" s="59"/>
      <c r="AF184" s="54"/>
    </row>
    <row r="185" spans="7:32" s="50" customFormat="1" x14ac:dyDescent="0.35">
      <c r="G185" s="59"/>
      <c r="H185" s="59"/>
      <c r="I185" s="59"/>
      <c r="J185" s="59"/>
      <c r="K185" s="59"/>
      <c r="L185" s="59"/>
      <c r="AF185" s="54"/>
    </row>
    <row r="186" spans="7:32" s="50" customFormat="1" x14ac:dyDescent="0.35">
      <c r="G186" s="59"/>
      <c r="H186" s="59"/>
      <c r="I186" s="59"/>
      <c r="J186" s="59"/>
      <c r="K186" s="59"/>
      <c r="L186" s="59"/>
      <c r="AF186" s="54"/>
    </row>
    <row r="187" spans="7:32" s="50" customFormat="1" x14ac:dyDescent="0.35">
      <c r="G187" s="59"/>
      <c r="H187" s="59"/>
      <c r="I187" s="59"/>
      <c r="J187" s="59"/>
      <c r="K187" s="59"/>
      <c r="L187" s="59"/>
      <c r="AF187" s="54"/>
    </row>
    <row r="188" spans="7:32" s="50" customFormat="1" x14ac:dyDescent="0.35">
      <c r="G188" s="59"/>
      <c r="H188" s="59"/>
      <c r="I188" s="59"/>
      <c r="J188" s="59"/>
      <c r="K188" s="59"/>
      <c r="L188" s="59"/>
      <c r="AF188" s="54"/>
    </row>
    <row r="189" spans="7:32" s="50" customFormat="1" x14ac:dyDescent="0.35">
      <c r="G189" s="59"/>
      <c r="H189" s="59"/>
      <c r="I189" s="59"/>
      <c r="J189" s="59"/>
      <c r="K189" s="59"/>
      <c r="L189" s="59"/>
      <c r="AF189" s="54"/>
    </row>
    <row r="190" spans="7:32" s="50" customFormat="1" x14ac:dyDescent="0.35">
      <c r="G190" s="59"/>
      <c r="H190" s="59"/>
      <c r="I190" s="59"/>
      <c r="J190" s="59"/>
      <c r="K190" s="59"/>
      <c r="L190" s="59"/>
      <c r="AF190" s="54"/>
    </row>
    <row r="191" spans="7:32" s="50" customFormat="1" x14ac:dyDescent="0.35">
      <c r="G191" s="59"/>
      <c r="H191" s="59"/>
      <c r="I191" s="59"/>
      <c r="J191" s="59"/>
      <c r="K191" s="59"/>
      <c r="L191" s="59"/>
      <c r="AF191" s="54"/>
    </row>
    <row r="192" spans="7:32" s="50" customFormat="1" x14ac:dyDescent="0.35">
      <c r="G192" s="59"/>
      <c r="H192" s="59"/>
      <c r="I192" s="59"/>
      <c r="J192" s="59"/>
      <c r="K192" s="59"/>
      <c r="L192" s="59"/>
      <c r="AF192" s="54"/>
    </row>
    <row r="193" spans="7:32" s="50" customFormat="1" x14ac:dyDescent="0.35">
      <c r="G193" s="59"/>
      <c r="H193" s="59"/>
      <c r="I193" s="59"/>
      <c r="J193" s="59"/>
      <c r="K193" s="59"/>
      <c r="L193" s="59"/>
      <c r="AF193" s="54"/>
    </row>
    <row r="194" spans="7:32" s="50" customFormat="1" x14ac:dyDescent="0.35">
      <c r="G194" s="59"/>
      <c r="H194" s="59"/>
      <c r="I194" s="59"/>
      <c r="J194" s="59"/>
      <c r="K194" s="59"/>
      <c r="L194" s="59"/>
      <c r="AF194" s="54"/>
    </row>
    <row r="195" spans="7:32" s="50" customFormat="1" x14ac:dyDescent="0.35">
      <c r="G195" s="59"/>
      <c r="H195" s="59"/>
      <c r="I195" s="59"/>
      <c r="J195" s="59"/>
      <c r="K195" s="59"/>
      <c r="L195" s="59"/>
      <c r="AF195" s="54"/>
    </row>
    <row r="196" spans="7:32" s="50" customFormat="1" x14ac:dyDescent="0.35">
      <c r="G196" s="59"/>
      <c r="H196" s="59"/>
      <c r="I196" s="59"/>
      <c r="J196" s="59"/>
      <c r="K196" s="59"/>
      <c r="L196" s="59"/>
      <c r="AF196" s="54"/>
    </row>
    <row r="197" spans="7:32" s="50" customFormat="1" x14ac:dyDescent="0.35">
      <c r="G197" s="59"/>
      <c r="H197" s="59"/>
      <c r="I197" s="59"/>
      <c r="J197" s="59"/>
      <c r="K197" s="59"/>
      <c r="L197" s="59"/>
      <c r="AF197" s="54"/>
    </row>
    <row r="198" spans="7:32" s="50" customFormat="1" x14ac:dyDescent="0.35">
      <c r="G198" s="59"/>
      <c r="H198" s="59"/>
      <c r="I198" s="59"/>
      <c r="J198" s="59"/>
      <c r="K198" s="59"/>
      <c r="L198" s="59"/>
      <c r="AF198" s="54"/>
    </row>
    <row r="199" spans="7:32" s="50" customFormat="1" x14ac:dyDescent="0.35">
      <c r="G199" s="59"/>
      <c r="H199" s="59"/>
      <c r="I199" s="59"/>
      <c r="J199" s="59"/>
      <c r="K199" s="59"/>
      <c r="L199" s="59"/>
      <c r="AF199" s="54"/>
    </row>
    <row r="200" spans="7:32" s="50" customFormat="1" x14ac:dyDescent="0.35">
      <c r="G200" s="59"/>
      <c r="H200" s="59"/>
      <c r="I200" s="59"/>
      <c r="J200" s="59"/>
      <c r="K200" s="59"/>
      <c r="L200" s="59"/>
      <c r="AF200" s="54"/>
    </row>
    <row r="201" spans="7:32" s="50" customFormat="1" x14ac:dyDescent="0.35">
      <c r="G201" s="59"/>
      <c r="H201" s="59"/>
      <c r="I201" s="59"/>
      <c r="J201" s="59"/>
      <c r="K201" s="59"/>
      <c r="L201" s="59"/>
      <c r="AF201" s="54"/>
    </row>
    <row r="202" spans="7:32" s="50" customFormat="1" x14ac:dyDescent="0.35">
      <c r="G202" s="59"/>
      <c r="H202" s="59"/>
      <c r="I202" s="59"/>
      <c r="J202" s="59"/>
      <c r="K202" s="59"/>
      <c r="L202" s="59"/>
      <c r="AF202" s="54"/>
    </row>
    <row r="203" spans="7:32" s="50" customFormat="1" x14ac:dyDescent="0.35">
      <c r="G203" s="59"/>
      <c r="H203" s="59"/>
      <c r="I203" s="59"/>
      <c r="J203" s="59"/>
      <c r="K203" s="59"/>
      <c r="L203" s="59"/>
      <c r="AF203" s="54"/>
    </row>
    <row r="204" spans="7:32" s="50" customFormat="1" x14ac:dyDescent="0.35">
      <c r="G204" s="59"/>
      <c r="H204" s="59"/>
      <c r="I204" s="59"/>
      <c r="J204" s="59"/>
      <c r="K204" s="59"/>
      <c r="L204" s="59"/>
      <c r="AF204" s="54"/>
    </row>
    <row r="205" spans="7:32" s="50" customFormat="1" x14ac:dyDescent="0.35">
      <c r="G205" s="59"/>
      <c r="H205" s="59"/>
      <c r="I205" s="59"/>
      <c r="J205" s="59"/>
      <c r="K205" s="59"/>
      <c r="L205" s="59"/>
      <c r="AF205" s="54"/>
    </row>
    <row r="206" spans="7:32" s="50" customFormat="1" x14ac:dyDescent="0.35">
      <c r="G206" s="59"/>
      <c r="H206" s="59"/>
      <c r="I206" s="59"/>
      <c r="J206" s="59"/>
      <c r="K206" s="59"/>
      <c r="L206" s="59"/>
      <c r="AF206" s="54"/>
    </row>
    <row r="207" spans="7:32" s="50" customFormat="1" x14ac:dyDescent="0.35">
      <c r="G207" s="59"/>
      <c r="H207" s="59"/>
      <c r="I207" s="59"/>
      <c r="J207" s="59"/>
      <c r="K207" s="59"/>
      <c r="L207" s="59"/>
      <c r="AF207" s="54"/>
    </row>
    <row r="208" spans="7:32" s="50" customFormat="1" x14ac:dyDescent="0.35">
      <c r="G208" s="59"/>
      <c r="H208" s="59"/>
      <c r="I208" s="59"/>
      <c r="J208" s="59"/>
      <c r="K208" s="59"/>
      <c r="L208" s="59"/>
      <c r="AF208" s="54"/>
    </row>
    <row r="209" spans="7:32" s="50" customFormat="1" x14ac:dyDescent="0.35">
      <c r="G209" s="59"/>
      <c r="H209" s="59"/>
      <c r="I209" s="59"/>
      <c r="J209" s="59"/>
      <c r="K209" s="59"/>
      <c r="L209" s="59"/>
      <c r="AF209" s="54"/>
    </row>
    <row r="210" spans="7:32" s="50" customFormat="1" x14ac:dyDescent="0.35">
      <c r="G210" s="59"/>
      <c r="H210" s="59"/>
      <c r="I210" s="59"/>
      <c r="J210" s="59"/>
      <c r="K210" s="59"/>
      <c r="L210" s="59"/>
      <c r="AF210" s="54"/>
    </row>
    <row r="211" spans="7:32" s="50" customFormat="1" x14ac:dyDescent="0.35">
      <c r="G211" s="59"/>
      <c r="H211" s="59"/>
      <c r="I211" s="59"/>
      <c r="J211" s="59"/>
      <c r="K211" s="59"/>
      <c r="L211" s="59"/>
      <c r="AF211" s="54"/>
    </row>
    <row r="212" spans="7:32" s="50" customFormat="1" x14ac:dyDescent="0.35">
      <c r="G212" s="59"/>
      <c r="H212" s="59"/>
      <c r="I212" s="59"/>
      <c r="J212" s="59"/>
      <c r="K212" s="59"/>
      <c r="L212" s="59"/>
      <c r="AF212" s="54"/>
    </row>
    <row r="213" spans="7:32" s="50" customFormat="1" x14ac:dyDescent="0.35">
      <c r="G213" s="59"/>
      <c r="H213" s="59"/>
      <c r="I213" s="59"/>
      <c r="J213" s="59"/>
      <c r="K213" s="59"/>
      <c r="L213" s="59"/>
      <c r="AF213" s="54"/>
    </row>
    <row r="214" spans="7:32" s="50" customFormat="1" x14ac:dyDescent="0.35">
      <c r="G214" s="59"/>
      <c r="H214" s="59"/>
      <c r="I214" s="59"/>
      <c r="J214" s="59"/>
      <c r="K214" s="59"/>
      <c r="L214" s="59"/>
      <c r="AF214" s="54"/>
    </row>
    <row r="215" spans="7:32" s="50" customFormat="1" x14ac:dyDescent="0.35">
      <c r="G215" s="59"/>
      <c r="H215" s="59"/>
      <c r="I215" s="59"/>
      <c r="J215" s="59"/>
      <c r="K215" s="59"/>
      <c r="L215" s="59"/>
      <c r="AF215" s="54"/>
    </row>
    <row r="216" spans="7:32" s="50" customFormat="1" x14ac:dyDescent="0.35">
      <c r="G216" s="59"/>
      <c r="H216" s="59"/>
      <c r="I216" s="59"/>
      <c r="J216" s="59"/>
      <c r="K216" s="59"/>
      <c r="L216" s="59"/>
      <c r="AF216" s="54"/>
    </row>
    <row r="217" spans="7:32" s="50" customFormat="1" x14ac:dyDescent="0.35">
      <c r="G217" s="59"/>
      <c r="H217" s="59"/>
      <c r="I217" s="59"/>
      <c r="J217" s="59"/>
      <c r="K217" s="59"/>
      <c r="L217" s="59"/>
      <c r="AF217" s="54"/>
    </row>
    <row r="218" spans="7:32" s="50" customFormat="1" x14ac:dyDescent="0.35">
      <c r="G218" s="59"/>
      <c r="H218" s="59"/>
      <c r="I218" s="59"/>
      <c r="J218" s="59"/>
      <c r="K218" s="59"/>
      <c r="L218" s="59"/>
      <c r="AF218" s="54"/>
    </row>
    <row r="219" spans="7:32" s="50" customFormat="1" x14ac:dyDescent="0.35">
      <c r="G219" s="59"/>
      <c r="H219" s="59"/>
      <c r="I219" s="59"/>
      <c r="J219" s="59"/>
      <c r="K219" s="59"/>
      <c r="L219" s="59"/>
      <c r="AF219" s="54"/>
    </row>
    <row r="220" spans="7:32" s="50" customFormat="1" x14ac:dyDescent="0.35">
      <c r="G220" s="59"/>
      <c r="H220" s="59"/>
      <c r="I220" s="59"/>
      <c r="J220" s="59"/>
      <c r="K220" s="59"/>
      <c r="L220" s="59"/>
      <c r="AF220" s="54"/>
    </row>
    <row r="221" spans="7:32" s="50" customFormat="1" x14ac:dyDescent="0.35">
      <c r="G221" s="59"/>
      <c r="H221" s="59"/>
      <c r="I221" s="59"/>
      <c r="J221" s="59"/>
      <c r="K221" s="59"/>
      <c r="L221" s="59"/>
      <c r="AF221" s="54"/>
    </row>
    <row r="222" spans="7:32" s="50" customFormat="1" x14ac:dyDescent="0.35">
      <c r="G222" s="59"/>
      <c r="H222" s="59"/>
      <c r="I222" s="59"/>
      <c r="J222" s="59"/>
      <c r="K222" s="59"/>
      <c r="L222" s="59"/>
      <c r="AF222" s="54"/>
    </row>
    <row r="223" spans="7:32" s="50" customFormat="1" x14ac:dyDescent="0.35">
      <c r="G223" s="59"/>
      <c r="H223" s="59"/>
      <c r="I223" s="59"/>
      <c r="J223" s="59"/>
      <c r="K223" s="59"/>
      <c r="L223" s="59"/>
      <c r="AF223" s="54"/>
    </row>
    <row r="224" spans="7:32" s="50" customFormat="1" x14ac:dyDescent="0.35">
      <c r="G224" s="59"/>
      <c r="H224" s="59"/>
      <c r="I224" s="59"/>
      <c r="J224" s="59"/>
      <c r="K224" s="59"/>
      <c r="L224" s="59"/>
      <c r="AF224" s="54"/>
    </row>
    <row r="225" spans="7:32" s="50" customFormat="1" x14ac:dyDescent="0.35">
      <c r="G225" s="59"/>
      <c r="H225" s="59"/>
      <c r="I225" s="59"/>
      <c r="J225" s="59"/>
      <c r="K225" s="59"/>
      <c r="L225" s="59"/>
      <c r="AF225" s="54"/>
    </row>
    <row r="226" spans="7:32" s="50" customFormat="1" x14ac:dyDescent="0.35">
      <c r="G226" s="59"/>
      <c r="H226" s="59"/>
      <c r="I226" s="59"/>
      <c r="J226" s="59"/>
      <c r="K226" s="59"/>
      <c r="L226" s="59"/>
      <c r="AF226" s="54"/>
    </row>
    <row r="227" spans="7:32" s="50" customFormat="1" x14ac:dyDescent="0.35">
      <c r="G227" s="59"/>
      <c r="H227" s="59"/>
      <c r="I227" s="59"/>
      <c r="J227" s="59"/>
      <c r="K227" s="59"/>
      <c r="L227" s="59"/>
      <c r="AF227" s="54"/>
    </row>
    <row r="228" spans="7:32" s="50" customFormat="1" x14ac:dyDescent="0.35">
      <c r="G228" s="59"/>
      <c r="H228" s="59"/>
      <c r="I228" s="59"/>
      <c r="J228" s="59"/>
      <c r="K228" s="59"/>
      <c r="L228" s="59"/>
      <c r="AF228" s="54"/>
    </row>
    <row r="229" spans="7:32" s="50" customFormat="1" x14ac:dyDescent="0.35">
      <c r="G229" s="59"/>
      <c r="H229" s="59"/>
      <c r="I229" s="59"/>
      <c r="J229" s="59"/>
      <c r="K229" s="59"/>
      <c r="L229" s="59"/>
      <c r="AF229" s="54"/>
    </row>
    <row r="230" spans="7:32" s="50" customFormat="1" x14ac:dyDescent="0.35">
      <c r="G230" s="59"/>
      <c r="H230" s="59"/>
      <c r="I230" s="59"/>
      <c r="J230" s="59"/>
      <c r="K230" s="59"/>
      <c r="L230" s="59"/>
      <c r="AF230" s="54"/>
    </row>
    <row r="231" spans="7:32" s="50" customFormat="1" x14ac:dyDescent="0.35">
      <c r="G231" s="59"/>
      <c r="H231" s="59"/>
      <c r="I231" s="59"/>
      <c r="J231" s="59"/>
      <c r="K231" s="59"/>
      <c r="L231" s="59"/>
      <c r="AF231" s="54"/>
    </row>
    <row r="232" spans="7:32" s="50" customFormat="1" x14ac:dyDescent="0.35">
      <c r="G232" s="59"/>
      <c r="H232" s="59"/>
      <c r="I232" s="59"/>
      <c r="J232" s="59"/>
      <c r="K232" s="59"/>
      <c r="L232" s="59"/>
      <c r="AF232" s="54"/>
    </row>
    <row r="233" spans="7:32" s="50" customFormat="1" x14ac:dyDescent="0.35">
      <c r="G233" s="59"/>
      <c r="H233" s="59"/>
      <c r="I233" s="59"/>
      <c r="J233" s="59"/>
      <c r="K233" s="59"/>
      <c r="L233" s="59"/>
      <c r="AF233" s="54"/>
    </row>
    <row r="234" spans="7:32" s="50" customFormat="1" x14ac:dyDescent="0.35">
      <c r="G234" s="59"/>
      <c r="H234" s="59"/>
      <c r="I234" s="59"/>
      <c r="J234" s="59"/>
      <c r="K234" s="59"/>
      <c r="L234" s="59"/>
      <c r="AF234" s="54"/>
    </row>
    <row r="235" spans="7:32" s="50" customFormat="1" x14ac:dyDescent="0.35">
      <c r="G235" s="59"/>
      <c r="H235" s="59"/>
      <c r="I235" s="59"/>
      <c r="J235" s="59"/>
      <c r="K235" s="59"/>
      <c r="L235" s="59"/>
      <c r="AF235" s="54"/>
    </row>
    <row r="236" spans="7:32" s="50" customFormat="1" x14ac:dyDescent="0.35">
      <c r="G236" s="59"/>
      <c r="H236" s="59"/>
      <c r="I236" s="59"/>
      <c r="J236" s="59"/>
      <c r="K236" s="59"/>
      <c r="L236" s="59"/>
      <c r="AF236" s="54"/>
    </row>
    <row r="237" spans="7:32" s="50" customFormat="1" x14ac:dyDescent="0.35">
      <c r="G237" s="59"/>
      <c r="H237" s="59"/>
      <c r="I237" s="59"/>
      <c r="J237" s="59"/>
      <c r="K237" s="59"/>
      <c r="L237" s="59"/>
      <c r="AF237" s="54"/>
    </row>
    <row r="238" spans="7:32" s="50" customFormat="1" x14ac:dyDescent="0.35">
      <c r="G238" s="59"/>
      <c r="H238" s="59"/>
      <c r="I238" s="59"/>
      <c r="J238" s="59"/>
      <c r="K238" s="59"/>
      <c r="L238" s="59"/>
      <c r="AF238" s="54"/>
    </row>
    <row r="239" spans="7:32" s="50" customFormat="1" x14ac:dyDescent="0.35">
      <c r="G239" s="59"/>
      <c r="H239" s="59"/>
      <c r="I239" s="59"/>
      <c r="J239" s="59"/>
      <c r="K239" s="59"/>
      <c r="L239" s="59"/>
      <c r="AF239" s="54"/>
    </row>
    <row r="240" spans="7:32" s="50" customFormat="1" x14ac:dyDescent="0.35">
      <c r="G240" s="59"/>
      <c r="H240" s="59"/>
      <c r="I240" s="59"/>
      <c r="J240" s="59"/>
      <c r="K240" s="59"/>
      <c r="L240" s="59"/>
      <c r="AF240" s="54"/>
    </row>
    <row r="241" spans="7:32" s="50" customFormat="1" x14ac:dyDescent="0.35">
      <c r="G241" s="59"/>
      <c r="H241" s="59"/>
      <c r="I241" s="59"/>
      <c r="J241" s="59"/>
      <c r="K241" s="59"/>
      <c r="L241" s="59"/>
      <c r="AF241" s="54"/>
    </row>
    <row r="242" spans="7:32" s="50" customFormat="1" x14ac:dyDescent="0.35">
      <c r="G242" s="59"/>
      <c r="H242" s="59"/>
      <c r="I242" s="59"/>
      <c r="J242" s="59"/>
      <c r="K242" s="59"/>
      <c r="L242" s="59"/>
      <c r="AF242" s="54"/>
    </row>
    <row r="243" spans="7:32" s="50" customFormat="1" x14ac:dyDescent="0.35">
      <c r="G243" s="59"/>
      <c r="H243" s="59"/>
      <c r="I243" s="59"/>
      <c r="J243" s="59"/>
      <c r="K243" s="59"/>
      <c r="L243" s="59"/>
      <c r="AF243" s="54"/>
    </row>
    <row r="244" spans="7:32" s="50" customFormat="1" x14ac:dyDescent="0.35">
      <c r="G244" s="59"/>
      <c r="H244" s="59"/>
      <c r="I244" s="59"/>
      <c r="J244" s="59"/>
      <c r="K244" s="59"/>
      <c r="L244" s="59"/>
      <c r="AF244" s="54"/>
    </row>
    <row r="245" spans="7:32" s="50" customFormat="1" x14ac:dyDescent="0.35">
      <c r="G245" s="59"/>
      <c r="H245" s="59"/>
      <c r="I245" s="59"/>
      <c r="J245" s="59"/>
      <c r="K245" s="59"/>
      <c r="L245" s="59"/>
      <c r="AF245" s="54"/>
    </row>
    <row r="246" spans="7:32" s="50" customFormat="1" x14ac:dyDescent="0.35">
      <c r="G246" s="59"/>
      <c r="H246" s="59"/>
      <c r="I246" s="59"/>
      <c r="J246" s="59"/>
      <c r="K246" s="59"/>
      <c r="L246" s="59"/>
      <c r="AF246" s="54"/>
    </row>
    <row r="247" spans="7:32" s="50" customFormat="1" x14ac:dyDescent="0.35">
      <c r="G247" s="59"/>
      <c r="H247" s="59"/>
      <c r="I247" s="59"/>
      <c r="J247" s="59"/>
      <c r="K247" s="59"/>
      <c r="L247" s="59"/>
      <c r="AF247" s="54"/>
    </row>
    <row r="248" spans="7:32" s="50" customFormat="1" x14ac:dyDescent="0.35">
      <c r="G248" s="59"/>
      <c r="H248" s="59"/>
      <c r="I248" s="59"/>
      <c r="J248" s="59"/>
      <c r="K248" s="59"/>
      <c r="L248" s="59"/>
      <c r="AF248" s="54"/>
    </row>
    <row r="249" spans="7:32" s="50" customFormat="1" x14ac:dyDescent="0.35">
      <c r="G249" s="59"/>
      <c r="H249" s="59"/>
      <c r="I249" s="59"/>
      <c r="J249" s="59"/>
      <c r="K249" s="59"/>
      <c r="L249" s="59"/>
      <c r="AF249" s="54"/>
    </row>
    <row r="250" spans="7:32" s="50" customFormat="1" x14ac:dyDescent="0.35">
      <c r="G250" s="59"/>
      <c r="H250" s="59"/>
      <c r="I250" s="59"/>
      <c r="J250" s="59"/>
      <c r="K250" s="59"/>
      <c r="L250" s="59"/>
      <c r="AF250" s="54"/>
    </row>
    <row r="251" spans="7:32" s="50" customFormat="1" x14ac:dyDescent="0.35">
      <c r="G251" s="59"/>
      <c r="H251" s="59"/>
      <c r="I251" s="59"/>
      <c r="J251" s="59"/>
      <c r="K251" s="59"/>
      <c r="L251" s="59"/>
      <c r="AF251" s="54"/>
    </row>
    <row r="252" spans="7:32" s="50" customFormat="1" x14ac:dyDescent="0.35">
      <c r="G252" s="59"/>
      <c r="H252" s="59"/>
      <c r="I252" s="59"/>
      <c r="J252" s="59"/>
      <c r="K252" s="59"/>
      <c r="L252" s="59"/>
      <c r="AF252" s="54"/>
    </row>
    <row r="253" spans="7:32" s="50" customFormat="1" x14ac:dyDescent="0.35">
      <c r="G253" s="59"/>
      <c r="H253" s="59"/>
      <c r="I253" s="59"/>
      <c r="J253" s="59"/>
      <c r="K253" s="59"/>
      <c r="L253" s="59"/>
      <c r="AF253" s="54"/>
    </row>
    <row r="254" spans="7:32" s="50" customFormat="1" x14ac:dyDescent="0.35">
      <c r="G254" s="59"/>
      <c r="H254" s="59"/>
      <c r="I254" s="59"/>
      <c r="J254" s="59"/>
      <c r="K254" s="59"/>
      <c r="L254" s="59"/>
      <c r="AF254" s="54"/>
    </row>
    <row r="255" spans="7:32" s="50" customFormat="1" x14ac:dyDescent="0.35">
      <c r="G255" s="59"/>
      <c r="H255" s="59"/>
      <c r="I255" s="59"/>
      <c r="J255" s="59"/>
      <c r="K255" s="59"/>
      <c r="L255" s="59"/>
      <c r="AF255" s="54"/>
    </row>
    <row r="256" spans="7:32" s="50" customFormat="1" x14ac:dyDescent="0.35">
      <c r="G256" s="59"/>
      <c r="H256" s="59"/>
      <c r="I256" s="59"/>
      <c r="J256" s="59"/>
      <c r="K256" s="59"/>
      <c r="L256" s="59"/>
      <c r="AF256" s="54"/>
    </row>
    <row r="257" spans="7:32" s="50" customFormat="1" x14ac:dyDescent="0.35">
      <c r="G257" s="59"/>
      <c r="H257" s="59"/>
      <c r="I257" s="59"/>
      <c r="J257" s="59"/>
      <c r="K257" s="59"/>
      <c r="L257" s="59"/>
      <c r="AF257" s="54"/>
    </row>
    <row r="258" spans="7:32" s="50" customFormat="1" x14ac:dyDescent="0.35">
      <c r="G258" s="59"/>
      <c r="H258" s="59"/>
      <c r="I258" s="59"/>
      <c r="J258" s="59"/>
      <c r="K258" s="59"/>
      <c r="L258" s="59"/>
      <c r="AF258" s="54"/>
    </row>
    <row r="259" spans="7:32" s="50" customFormat="1" x14ac:dyDescent="0.35">
      <c r="G259" s="59"/>
      <c r="H259" s="59"/>
      <c r="I259" s="59"/>
      <c r="J259" s="59"/>
      <c r="K259" s="59"/>
      <c r="L259" s="59"/>
      <c r="AF259" s="54"/>
    </row>
    <row r="260" spans="7:32" s="50" customFormat="1" x14ac:dyDescent="0.35">
      <c r="G260" s="59"/>
      <c r="H260" s="59"/>
      <c r="I260" s="59"/>
      <c r="J260" s="59"/>
      <c r="K260" s="59"/>
      <c r="L260" s="59"/>
      <c r="AF260" s="54"/>
    </row>
    <row r="261" spans="7:32" s="50" customFormat="1" x14ac:dyDescent="0.35">
      <c r="G261" s="59"/>
      <c r="H261" s="59"/>
      <c r="I261" s="59"/>
      <c r="J261" s="59"/>
      <c r="K261" s="59"/>
      <c r="L261" s="59"/>
      <c r="AF261" s="54"/>
    </row>
    <row r="262" spans="7:32" s="50" customFormat="1" x14ac:dyDescent="0.35">
      <c r="G262" s="59"/>
      <c r="H262" s="59"/>
      <c r="I262" s="59"/>
      <c r="J262" s="59"/>
      <c r="K262" s="59"/>
      <c r="L262" s="59"/>
      <c r="AF262" s="54"/>
    </row>
    <row r="263" spans="7:32" s="50" customFormat="1" x14ac:dyDescent="0.35">
      <c r="G263" s="59"/>
      <c r="H263" s="59"/>
      <c r="I263" s="59"/>
      <c r="J263" s="59"/>
      <c r="K263" s="59"/>
      <c r="L263" s="59"/>
      <c r="AF263" s="54"/>
    </row>
    <row r="264" spans="7:32" s="50" customFormat="1" x14ac:dyDescent="0.35">
      <c r="G264" s="59"/>
      <c r="H264" s="59"/>
      <c r="I264" s="59"/>
      <c r="J264" s="59"/>
      <c r="K264" s="59"/>
      <c r="L264" s="59"/>
      <c r="AF264" s="54"/>
    </row>
    <row r="265" spans="7:32" s="50" customFormat="1" x14ac:dyDescent="0.35">
      <c r="G265" s="59"/>
      <c r="H265" s="59"/>
      <c r="I265" s="59"/>
      <c r="J265" s="59"/>
      <c r="K265" s="59"/>
      <c r="L265" s="59"/>
      <c r="AF265" s="54"/>
    </row>
    <row r="266" spans="7:32" s="50" customFormat="1" x14ac:dyDescent="0.35">
      <c r="G266" s="59"/>
      <c r="H266" s="59"/>
      <c r="I266" s="59"/>
      <c r="J266" s="59"/>
      <c r="K266" s="59"/>
      <c r="L266" s="59"/>
      <c r="AF266" s="54"/>
    </row>
    <row r="267" spans="7:32" s="50" customFormat="1" x14ac:dyDescent="0.35">
      <c r="G267" s="59"/>
      <c r="H267" s="59"/>
      <c r="I267" s="59"/>
      <c r="J267" s="59"/>
      <c r="K267" s="59"/>
      <c r="L267" s="59"/>
      <c r="AF267" s="54"/>
    </row>
    <row r="268" spans="7:32" s="50" customFormat="1" x14ac:dyDescent="0.35">
      <c r="G268" s="59"/>
      <c r="H268" s="59"/>
      <c r="I268" s="59"/>
      <c r="J268" s="59"/>
      <c r="K268" s="59"/>
      <c r="L268" s="59"/>
      <c r="AF268" s="54"/>
    </row>
    <row r="269" spans="7:32" s="50" customFormat="1" x14ac:dyDescent="0.35">
      <c r="G269" s="59"/>
      <c r="H269" s="59"/>
      <c r="I269" s="59"/>
      <c r="J269" s="59"/>
      <c r="K269" s="59"/>
      <c r="L269" s="59"/>
      <c r="AF269" s="54"/>
    </row>
    <row r="270" spans="7:32" s="50" customFormat="1" x14ac:dyDescent="0.35">
      <c r="G270" s="59"/>
      <c r="H270" s="59"/>
      <c r="I270" s="59"/>
      <c r="J270" s="59"/>
      <c r="K270" s="59"/>
      <c r="L270" s="59"/>
      <c r="AF270" s="54"/>
    </row>
    <row r="271" spans="7:32" s="50" customFormat="1" x14ac:dyDescent="0.35">
      <c r="G271" s="59"/>
      <c r="H271" s="59"/>
      <c r="I271" s="59"/>
      <c r="J271" s="59"/>
      <c r="K271" s="59"/>
      <c r="L271" s="59"/>
      <c r="AF271" s="54"/>
    </row>
    <row r="272" spans="7:32" s="50" customFormat="1" x14ac:dyDescent="0.35">
      <c r="G272" s="59"/>
      <c r="H272" s="59"/>
      <c r="I272" s="59"/>
      <c r="J272" s="59"/>
      <c r="K272" s="59"/>
      <c r="L272" s="59"/>
      <c r="AF272" s="54"/>
    </row>
    <row r="273" spans="7:32" s="50" customFormat="1" x14ac:dyDescent="0.35">
      <c r="G273" s="59"/>
      <c r="H273" s="59"/>
      <c r="I273" s="59"/>
      <c r="J273" s="59"/>
      <c r="K273" s="59"/>
      <c r="L273" s="59"/>
      <c r="AF273" s="54"/>
    </row>
    <row r="274" spans="7:32" s="50" customFormat="1" x14ac:dyDescent="0.35">
      <c r="G274" s="59"/>
      <c r="H274" s="59"/>
      <c r="I274" s="59"/>
      <c r="J274" s="59"/>
      <c r="K274" s="59"/>
      <c r="L274" s="59"/>
      <c r="AF274" s="54"/>
    </row>
    <row r="275" spans="7:32" s="50" customFormat="1" x14ac:dyDescent="0.35">
      <c r="G275" s="59"/>
      <c r="H275" s="59"/>
      <c r="I275" s="59"/>
      <c r="J275" s="59"/>
      <c r="K275" s="59"/>
      <c r="L275" s="59"/>
      <c r="AF275" s="54"/>
    </row>
    <row r="276" spans="7:32" s="50" customFormat="1" x14ac:dyDescent="0.35">
      <c r="G276" s="59"/>
      <c r="H276" s="59"/>
      <c r="I276" s="59"/>
      <c r="J276" s="59"/>
      <c r="K276" s="59"/>
      <c r="L276" s="59"/>
      <c r="AF276" s="54"/>
    </row>
    <row r="277" spans="7:32" s="50" customFormat="1" x14ac:dyDescent="0.35">
      <c r="G277" s="59"/>
      <c r="H277" s="59"/>
      <c r="I277" s="59"/>
      <c r="J277" s="59"/>
      <c r="K277" s="59"/>
      <c r="L277" s="59"/>
      <c r="AF277" s="54"/>
    </row>
    <row r="278" spans="7:32" s="50" customFormat="1" x14ac:dyDescent="0.35">
      <c r="G278" s="59"/>
      <c r="H278" s="59"/>
      <c r="I278" s="59"/>
      <c r="J278" s="59"/>
      <c r="K278" s="59"/>
      <c r="L278" s="59"/>
      <c r="AF278" s="54"/>
    </row>
    <row r="279" spans="7:32" s="50" customFormat="1" x14ac:dyDescent="0.35">
      <c r="G279" s="59"/>
      <c r="H279" s="59"/>
      <c r="I279" s="59"/>
      <c r="J279" s="59"/>
      <c r="K279" s="59"/>
      <c r="L279" s="59"/>
      <c r="AF279" s="54"/>
    </row>
    <row r="280" spans="7:32" s="50" customFormat="1" x14ac:dyDescent="0.35">
      <c r="G280" s="59"/>
      <c r="H280" s="59"/>
      <c r="I280" s="59"/>
      <c r="J280" s="59"/>
      <c r="K280" s="59"/>
      <c r="L280" s="59"/>
      <c r="AF280" s="54"/>
    </row>
    <row r="281" spans="7:32" s="50" customFormat="1" x14ac:dyDescent="0.35">
      <c r="G281" s="59"/>
      <c r="H281" s="59"/>
      <c r="I281" s="59"/>
      <c r="J281" s="59"/>
      <c r="K281" s="59"/>
      <c r="L281" s="59"/>
      <c r="AF281" s="54"/>
    </row>
    <row r="282" spans="7:32" s="50" customFormat="1" x14ac:dyDescent="0.35">
      <c r="G282" s="59"/>
      <c r="H282" s="59"/>
      <c r="I282" s="59"/>
      <c r="J282" s="59"/>
      <c r="K282" s="59"/>
      <c r="L282" s="59"/>
      <c r="AF282" s="54"/>
    </row>
    <row r="283" spans="7:32" s="50" customFormat="1" x14ac:dyDescent="0.35">
      <c r="G283" s="59"/>
      <c r="H283" s="59"/>
      <c r="I283" s="59"/>
      <c r="J283" s="59"/>
      <c r="K283" s="59"/>
      <c r="L283" s="59"/>
      <c r="AF283" s="54"/>
    </row>
    <row r="284" spans="7:32" s="50" customFormat="1" x14ac:dyDescent="0.35">
      <c r="G284" s="59"/>
      <c r="H284" s="59"/>
      <c r="I284" s="59"/>
      <c r="J284" s="59"/>
      <c r="K284" s="59"/>
      <c r="L284" s="59"/>
      <c r="AF284" s="54"/>
    </row>
    <row r="285" spans="7:32" s="50" customFormat="1" x14ac:dyDescent="0.35">
      <c r="G285" s="59"/>
      <c r="H285" s="59"/>
      <c r="I285" s="59"/>
      <c r="J285" s="59"/>
      <c r="K285" s="59"/>
      <c r="L285" s="59"/>
      <c r="AF285" s="54"/>
    </row>
    <row r="286" spans="7:32" s="50" customFormat="1" x14ac:dyDescent="0.35">
      <c r="G286" s="59"/>
      <c r="H286" s="59"/>
      <c r="I286" s="59"/>
      <c r="J286" s="59"/>
      <c r="K286" s="59"/>
      <c r="L286" s="59"/>
      <c r="AF286" s="54"/>
    </row>
    <row r="287" spans="7:32" s="50" customFormat="1" x14ac:dyDescent="0.35">
      <c r="G287" s="59"/>
      <c r="H287" s="59"/>
      <c r="I287" s="59"/>
      <c r="J287" s="59"/>
      <c r="K287" s="59"/>
      <c r="L287" s="59"/>
      <c r="AF287" s="54"/>
    </row>
    <row r="288" spans="7:32" s="50" customFormat="1" x14ac:dyDescent="0.35">
      <c r="G288" s="59"/>
      <c r="H288" s="59"/>
      <c r="I288" s="59"/>
      <c r="J288" s="59"/>
      <c r="K288" s="59"/>
      <c r="L288" s="59"/>
      <c r="AF288" s="54"/>
    </row>
    <row r="289" spans="7:32" s="50" customFormat="1" x14ac:dyDescent="0.35">
      <c r="G289" s="59"/>
      <c r="H289" s="59"/>
      <c r="I289" s="59"/>
      <c r="J289" s="59"/>
      <c r="K289" s="59"/>
      <c r="L289" s="59"/>
      <c r="AF289" s="54"/>
    </row>
    <row r="290" spans="7:32" s="50" customFormat="1" x14ac:dyDescent="0.35">
      <c r="G290" s="59"/>
      <c r="H290" s="59"/>
      <c r="I290" s="59"/>
      <c r="J290" s="59"/>
      <c r="K290" s="59"/>
      <c r="L290" s="59"/>
      <c r="AF290" s="54"/>
    </row>
    <row r="291" spans="7:32" s="50" customFormat="1" x14ac:dyDescent="0.35">
      <c r="G291" s="59"/>
      <c r="H291" s="59"/>
      <c r="I291" s="59"/>
      <c r="J291" s="59"/>
      <c r="K291" s="59"/>
      <c r="L291" s="59"/>
      <c r="AF291" s="54"/>
    </row>
    <row r="292" spans="7:32" s="50" customFormat="1" x14ac:dyDescent="0.35">
      <c r="G292" s="59"/>
      <c r="H292" s="59"/>
      <c r="I292" s="59"/>
      <c r="J292" s="59"/>
      <c r="K292" s="59"/>
      <c r="L292" s="59"/>
      <c r="AF292" s="54"/>
    </row>
    <row r="293" spans="7:32" s="50" customFormat="1" x14ac:dyDescent="0.35">
      <c r="G293" s="59"/>
      <c r="H293" s="59"/>
      <c r="I293" s="59"/>
      <c r="J293" s="59"/>
      <c r="K293" s="59"/>
      <c r="L293" s="59"/>
      <c r="AF293" s="54"/>
    </row>
    <row r="294" spans="7:32" s="50" customFormat="1" x14ac:dyDescent="0.35">
      <c r="G294" s="59"/>
      <c r="H294" s="59"/>
      <c r="I294" s="59"/>
      <c r="J294" s="59"/>
      <c r="K294" s="59"/>
      <c r="L294" s="59"/>
      <c r="AF294" s="54"/>
    </row>
    <row r="295" spans="7:32" s="50" customFormat="1" x14ac:dyDescent="0.35">
      <c r="G295" s="59"/>
      <c r="H295" s="59"/>
      <c r="I295" s="59"/>
      <c r="J295" s="59"/>
      <c r="K295" s="59"/>
      <c r="L295" s="59"/>
      <c r="AF295" s="54"/>
    </row>
    <row r="296" spans="7:32" s="50" customFormat="1" x14ac:dyDescent="0.35">
      <c r="G296" s="59"/>
      <c r="H296" s="59"/>
      <c r="I296" s="59"/>
      <c r="J296" s="59"/>
      <c r="K296" s="59"/>
      <c r="L296" s="59"/>
      <c r="AF296" s="54"/>
    </row>
    <row r="297" spans="7:32" s="50" customFormat="1" x14ac:dyDescent="0.35">
      <c r="G297" s="59"/>
      <c r="H297" s="59"/>
      <c r="I297" s="59"/>
      <c r="J297" s="59"/>
      <c r="K297" s="59"/>
      <c r="L297" s="59"/>
      <c r="AF297" s="54"/>
    </row>
    <row r="298" spans="7:32" s="50" customFormat="1" x14ac:dyDescent="0.35">
      <c r="G298" s="59"/>
      <c r="H298" s="59"/>
      <c r="I298" s="59"/>
      <c r="J298" s="59"/>
      <c r="K298" s="59"/>
      <c r="L298" s="59"/>
      <c r="AF298" s="54"/>
    </row>
    <row r="299" spans="7:32" s="50" customFormat="1" x14ac:dyDescent="0.35">
      <c r="G299" s="59"/>
      <c r="H299" s="59"/>
      <c r="I299" s="59"/>
      <c r="J299" s="59"/>
      <c r="K299" s="59"/>
      <c r="L299" s="59"/>
      <c r="AF299" s="54"/>
    </row>
    <row r="300" spans="7:32" s="50" customFormat="1" x14ac:dyDescent="0.35">
      <c r="G300" s="59"/>
      <c r="H300" s="59"/>
      <c r="I300" s="59"/>
      <c r="J300" s="59"/>
      <c r="K300" s="59"/>
      <c r="L300" s="59"/>
      <c r="AF300" s="54"/>
    </row>
    <row r="301" spans="7:32" s="50" customFormat="1" x14ac:dyDescent="0.35">
      <c r="G301" s="59"/>
      <c r="H301" s="59"/>
      <c r="I301" s="59"/>
      <c r="J301" s="59"/>
      <c r="K301" s="59"/>
      <c r="L301" s="59"/>
      <c r="AF301" s="54"/>
    </row>
    <row r="302" spans="7:32" s="50" customFormat="1" x14ac:dyDescent="0.35">
      <c r="G302" s="59"/>
      <c r="H302" s="59"/>
      <c r="I302" s="59"/>
      <c r="J302" s="59"/>
      <c r="K302" s="59"/>
      <c r="L302" s="59"/>
      <c r="AF302" s="54"/>
    </row>
    <row r="303" spans="7:32" s="50" customFormat="1" x14ac:dyDescent="0.35">
      <c r="G303" s="59"/>
      <c r="H303" s="59"/>
      <c r="I303" s="59"/>
      <c r="J303" s="59"/>
      <c r="K303" s="59"/>
      <c r="L303" s="59"/>
      <c r="AF303" s="54"/>
    </row>
    <row r="304" spans="7:32" s="50" customFormat="1" x14ac:dyDescent="0.35">
      <c r="G304" s="59"/>
      <c r="H304" s="59"/>
      <c r="I304" s="59"/>
      <c r="J304" s="59"/>
      <c r="K304" s="59"/>
      <c r="L304" s="59"/>
      <c r="AF304" s="54"/>
    </row>
    <row r="305" spans="7:32" s="50" customFormat="1" x14ac:dyDescent="0.35">
      <c r="G305" s="59"/>
      <c r="H305" s="59"/>
      <c r="I305" s="59"/>
      <c r="J305" s="59"/>
      <c r="K305" s="59"/>
      <c r="L305" s="59"/>
      <c r="AF305" s="54"/>
    </row>
    <row r="306" spans="7:32" s="50" customFormat="1" x14ac:dyDescent="0.35">
      <c r="G306" s="59"/>
      <c r="H306" s="59"/>
      <c r="I306" s="59"/>
      <c r="J306" s="59"/>
      <c r="K306" s="59"/>
      <c r="L306" s="59"/>
      <c r="AF306" s="54"/>
    </row>
    <row r="307" spans="7:32" s="50" customFormat="1" x14ac:dyDescent="0.35">
      <c r="G307" s="59"/>
      <c r="H307" s="59"/>
      <c r="I307" s="59"/>
      <c r="J307" s="59"/>
      <c r="K307" s="59"/>
      <c r="L307" s="59"/>
      <c r="AF307" s="54"/>
    </row>
    <row r="308" spans="7:32" s="50" customFormat="1" x14ac:dyDescent="0.35">
      <c r="G308" s="59"/>
      <c r="H308" s="59"/>
      <c r="I308" s="59"/>
      <c r="J308" s="59"/>
      <c r="K308" s="59"/>
      <c r="L308" s="59"/>
      <c r="AF308" s="54"/>
    </row>
    <row r="309" spans="7:32" s="50" customFormat="1" x14ac:dyDescent="0.35">
      <c r="G309" s="59"/>
      <c r="H309" s="59"/>
      <c r="I309" s="59"/>
      <c r="J309" s="59"/>
      <c r="K309" s="59"/>
      <c r="L309" s="59"/>
      <c r="AF309" s="54"/>
    </row>
    <row r="310" spans="7:32" s="50" customFormat="1" x14ac:dyDescent="0.35">
      <c r="G310" s="59"/>
      <c r="H310" s="59"/>
      <c r="I310" s="59"/>
      <c r="J310" s="59"/>
      <c r="K310" s="59"/>
      <c r="L310" s="59"/>
      <c r="AF310" s="54"/>
    </row>
    <row r="311" spans="7:32" s="50" customFormat="1" x14ac:dyDescent="0.35">
      <c r="G311" s="59"/>
      <c r="H311" s="59"/>
      <c r="I311" s="59"/>
      <c r="J311" s="59"/>
      <c r="K311" s="59"/>
      <c r="L311" s="59"/>
      <c r="AF311" s="54"/>
    </row>
    <row r="312" spans="7:32" s="50" customFormat="1" x14ac:dyDescent="0.35">
      <c r="G312" s="59"/>
      <c r="H312" s="59"/>
      <c r="I312" s="59"/>
      <c r="J312" s="59"/>
      <c r="K312" s="59"/>
      <c r="L312" s="59"/>
      <c r="AF312" s="54"/>
    </row>
    <row r="313" spans="7:32" s="50" customFormat="1" x14ac:dyDescent="0.35">
      <c r="G313" s="59"/>
      <c r="H313" s="59"/>
      <c r="I313" s="59"/>
      <c r="J313" s="59"/>
      <c r="K313" s="59"/>
      <c r="L313" s="59"/>
      <c r="AF313" s="54"/>
    </row>
    <row r="314" spans="7:32" s="50" customFormat="1" x14ac:dyDescent="0.35">
      <c r="G314" s="59"/>
      <c r="H314" s="59"/>
      <c r="I314" s="59"/>
      <c r="J314" s="59"/>
      <c r="K314" s="59"/>
      <c r="L314" s="59"/>
      <c r="AF314" s="54"/>
    </row>
    <row r="315" spans="7:32" s="50" customFormat="1" x14ac:dyDescent="0.35">
      <c r="G315" s="59"/>
      <c r="H315" s="59"/>
      <c r="I315" s="59"/>
      <c r="J315" s="59"/>
      <c r="K315" s="59"/>
      <c r="L315" s="59"/>
      <c r="AF315" s="54"/>
    </row>
    <row r="316" spans="7:32" s="50" customFormat="1" x14ac:dyDescent="0.35">
      <c r="G316" s="59"/>
      <c r="H316" s="59"/>
      <c r="I316" s="59"/>
      <c r="J316" s="59"/>
      <c r="K316" s="59"/>
      <c r="L316" s="59"/>
      <c r="AF316" s="54"/>
    </row>
    <row r="317" spans="7:32" s="50" customFormat="1" x14ac:dyDescent="0.35">
      <c r="G317" s="59"/>
      <c r="H317" s="59"/>
      <c r="I317" s="59"/>
      <c r="J317" s="59"/>
      <c r="K317" s="59"/>
      <c r="L317" s="59"/>
      <c r="AF317" s="54"/>
    </row>
    <row r="318" spans="7:32" s="50" customFormat="1" x14ac:dyDescent="0.35">
      <c r="G318" s="59"/>
      <c r="H318" s="59"/>
      <c r="I318" s="59"/>
      <c r="J318" s="59"/>
      <c r="K318" s="59"/>
      <c r="L318" s="59"/>
      <c r="AF318" s="54"/>
    </row>
    <row r="319" spans="7:32" s="50" customFormat="1" x14ac:dyDescent="0.35">
      <c r="G319" s="59"/>
      <c r="H319" s="59"/>
      <c r="I319" s="59"/>
      <c r="J319" s="59"/>
      <c r="K319" s="59"/>
      <c r="L319" s="59"/>
      <c r="AF319" s="54"/>
    </row>
    <row r="320" spans="7:32" s="50" customFormat="1" x14ac:dyDescent="0.35">
      <c r="G320" s="59"/>
      <c r="H320" s="59"/>
      <c r="I320" s="59"/>
      <c r="J320" s="59"/>
      <c r="K320" s="59"/>
      <c r="L320" s="59"/>
      <c r="AF320" s="54"/>
    </row>
    <row r="321" spans="7:32" s="50" customFormat="1" x14ac:dyDescent="0.35">
      <c r="G321" s="59"/>
      <c r="H321" s="59"/>
      <c r="I321" s="59"/>
      <c r="J321" s="59"/>
      <c r="K321" s="59"/>
      <c r="L321" s="59"/>
      <c r="AF321" s="54"/>
    </row>
    <row r="322" spans="7:32" s="50" customFormat="1" x14ac:dyDescent="0.35">
      <c r="G322" s="59"/>
      <c r="H322" s="59"/>
      <c r="I322" s="59"/>
      <c r="J322" s="59"/>
      <c r="K322" s="59"/>
      <c r="L322" s="59"/>
      <c r="AF322" s="54"/>
    </row>
    <row r="323" spans="7:32" s="50" customFormat="1" x14ac:dyDescent="0.35">
      <c r="G323" s="59"/>
      <c r="H323" s="59"/>
      <c r="I323" s="59"/>
      <c r="J323" s="59"/>
      <c r="K323" s="59"/>
      <c r="L323" s="59"/>
      <c r="AF323" s="54"/>
    </row>
    <row r="324" spans="7:32" s="50" customFormat="1" x14ac:dyDescent="0.35">
      <c r="G324" s="59"/>
      <c r="H324" s="59"/>
      <c r="I324" s="59"/>
      <c r="J324" s="59"/>
      <c r="K324" s="59"/>
      <c r="L324" s="59"/>
      <c r="AF324" s="54"/>
    </row>
    <row r="325" spans="7:32" s="50" customFormat="1" x14ac:dyDescent="0.35">
      <c r="G325" s="59"/>
      <c r="H325" s="59"/>
      <c r="I325" s="59"/>
      <c r="J325" s="59"/>
      <c r="K325" s="59"/>
      <c r="L325" s="59"/>
      <c r="AF325" s="54"/>
    </row>
    <row r="326" spans="7:32" s="50" customFormat="1" x14ac:dyDescent="0.35">
      <c r="G326" s="59"/>
      <c r="H326" s="59"/>
      <c r="I326" s="59"/>
      <c r="J326" s="59"/>
      <c r="K326" s="59"/>
      <c r="L326" s="59"/>
      <c r="AF326" s="54"/>
    </row>
    <row r="327" spans="7:32" s="50" customFormat="1" x14ac:dyDescent="0.35">
      <c r="G327" s="59"/>
      <c r="H327" s="59"/>
      <c r="I327" s="59"/>
      <c r="J327" s="59"/>
      <c r="K327" s="59"/>
      <c r="L327" s="59"/>
      <c r="AF327" s="54"/>
    </row>
    <row r="328" spans="7:32" s="50" customFormat="1" x14ac:dyDescent="0.35">
      <c r="G328" s="59"/>
      <c r="H328" s="59"/>
      <c r="I328" s="59"/>
      <c r="J328" s="59"/>
      <c r="K328" s="59"/>
      <c r="L328" s="59"/>
      <c r="AF328" s="54"/>
    </row>
    <row r="329" spans="7:32" s="50" customFormat="1" x14ac:dyDescent="0.35">
      <c r="G329" s="59"/>
      <c r="H329" s="59"/>
      <c r="I329" s="59"/>
      <c r="J329" s="59"/>
      <c r="K329" s="59"/>
      <c r="L329" s="59"/>
      <c r="AF329" s="54"/>
    </row>
    <row r="330" spans="7:32" s="50" customFormat="1" x14ac:dyDescent="0.35">
      <c r="G330" s="59"/>
      <c r="H330" s="59"/>
      <c r="I330" s="59"/>
      <c r="J330" s="59"/>
      <c r="K330" s="59"/>
      <c r="L330" s="59"/>
      <c r="AF330" s="54"/>
    </row>
    <row r="331" spans="7:32" s="50" customFormat="1" x14ac:dyDescent="0.35">
      <c r="G331" s="59"/>
      <c r="H331" s="59"/>
      <c r="I331" s="59"/>
      <c r="J331" s="59"/>
      <c r="K331" s="59"/>
      <c r="L331" s="59"/>
      <c r="AF331" s="54"/>
    </row>
    <row r="332" spans="7:32" s="50" customFormat="1" x14ac:dyDescent="0.35">
      <c r="G332" s="59"/>
      <c r="H332" s="59"/>
      <c r="I332" s="59"/>
      <c r="J332" s="59"/>
      <c r="K332" s="59"/>
      <c r="L332" s="59"/>
      <c r="AF332" s="54"/>
    </row>
    <row r="333" spans="7:32" s="50" customFormat="1" x14ac:dyDescent="0.35">
      <c r="G333" s="59"/>
      <c r="H333" s="59"/>
      <c r="I333" s="59"/>
      <c r="J333" s="59"/>
      <c r="K333" s="59"/>
      <c r="L333" s="59"/>
      <c r="AF333" s="54"/>
    </row>
  </sheetData>
  <sheetProtection formatCells="0" selectLockedCells="1" selectUnlockedCells="1"/>
  <mergeCells count="208">
    <mergeCell ref="M68:O68"/>
    <mergeCell ref="M61:O61"/>
    <mergeCell ref="P61:S61"/>
    <mergeCell ref="T61:W61"/>
    <mergeCell ref="X61:AA61"/>
    <mergeCell ref="AB61:AE61"/>
    <mergeCell ref="M62:O62"/>
    <mergeCell ref="M63:O63"/>
    <mergeCell ref="M64:O64"/>
    <mergeCell ref="M67:O67"/>
    <mergeCell ref="P62:S62"/>
    <mergeCell ref="P63:S63"/>
    <mergeCell ref="AB68:AE68"/>
    <mergeCell ref="P68:S68"/>
    <mergeCell ref="T62:W62"/>
    <mergeCell ref="T63:W63"/>
    <mergeCell ref="T64:W64"/>
    <mergeCell ref="T68:W68"/>
    <mergeCell ref="X62:AA62"/>
    <mergeCell ref="X63:AA63"/>
    <mergeCell ref="X64:AA64"/>
    <mergeCell ref="X67:AA67"/>
    <mergeCell ref="X68:AA68"/>
    <mergeCell ref="P64:S64"/>
    <mergeCell ref="AB62:AE62"/>
    <mergeCell ref="AB63:AE63"/>
    <mergeCell ref="AB64:AE64"/>
    <mergeCell ref="AB60:AE60"/>
    <mergeCell ref="Q16:S16"/>
    <mergeCell ref="U16:W16"/>
    <mergeCell ref="Y16:AA16"/>
    <mergeCell ref="AC16:AE16"/>
    <mergeCell ref="AB54:AE54"/>
    <mergeCell ref="AB55:AE55"/>
    <mergeCell ref="AB56:AE56"/>
    <mergeCell ref="AB57:AE57"/>
    <mergeCell ref="AB58:AE58"/>
    <mergeCell ref="X59:AA59"/>
    <mergeCell ref="X60:AA60"/>
    <mergeCell ref="AB40:AE40"/>
    <mergeCell ref="AB41:AE41"/>
    <mergeCell ref="AB42:AE42"/>
    <mergeCell ref="AB43:AE43"/>
    <mergeCell ref="AB44:AE44"/>
    <mergeCell ref="AB45:AE45"/>
    <mergeCell ref="AB46:AE46"/>
    <mergeCell ref="AB47:AE47"/>
    <mergeCell ref="AB48:AE48"/>
    <mergeCell ref="X58:AA58"/>
    <mergeCell ref="T59:W59"/>
    <mergeCell ref="AB59:AE59"/>
    <mergeCell ref="X49:AA49"/>
    <mergeCell ref="X50:AA50"/>
    <mergeCell ref="X51:AA51"/>
    <mergeCell ref="X52:AA52"/>
    <mergeCell ref="X53:AA53"/>
    <mergeCell ref="T54:W54"/>
    <mergeCell ref="T55:W55"/>
    <mergeCell ref="T56:W56"/>
    <mergeCell ref="T57:W57"/>
    <mergeCell ref="AB49:AE49"/>
    <mergeCell ref="AB50:AE50"/>
    <mergeCell ref="AB51:AE51"/>
    <mergeCell ref="AB52:AE52"/>
    <mergeCell ref="AB53:AE53"/>
    <mergeCell ref="X54:AA54"/>
    <mergeCell ref="X55:AA55"/>
    <mergeCell ref="X56:AA56"/>
    <mergeCell ref="X57:AA57"/>
    <mergeCell ref="X40:AA40"/>
    <mergeCell ref="X41:AA41"/>
    <mergeCell ref="X42:AA42"/>
    <mergeCell ref="X43:AA43"/>
    <mergeCell ref="X44:AA44"/>
    <mergeCell ref="X45:AA45"/>
    <mergeCell ref="X46:AA46"/>
    <mergeCell ref="X47:AA47"/>
    <mergeCell ref="X48:AA48"/>
    <mergeCell ref="P59:S59"/>
    <mergeCell ref="P60:S60"/>
    <mergeCell ref="T40:W40"/>
    <mergeCell ref="T41:W41"/>
    <mergeCell ref="T42:W42"/>
    <mergeCell ref="T43:W43"/>
    <mergeCell ref="T44:W44"/>
    <mergeCell ref="T45:W45"/>
    <mergeCell ref="T46:W46"/>
    <mergeCell ref="T47:W47"/>
    <mergeCell ref="T48:W48"/>
    <mergeCell ref="T49:W49"/>
    <mergeCell ref="T50:W50"/>
    <mergeCell ref="T51:W51"/>
    <mergeCell ref="T52:W52"/>
    <mergeCell ref="T53:W53"/>
    <mergeCell ref="P54:S54"/>
    <mergeCell ref="P55:S55"/>
    <mergeCell ref="P56:S56"/>
    <mergeCell ref="P57:S57"/>
    <mergeCell ref="P58:S58"/>
    <mergeCell ref="T60:W60"/>
    <mergeCell ref="T58:W58"/>
    <mergeCell ref="M59:O59"/>
    <mergeCell ref="M60:O60"/>
    <mergeCell ref="P40:S40"/>
    <mergeCell ref="P41:S41"/>
    <mergeCell ref="P42:S42"/>
    <mergeCell ref="P43:S43"/>
    <mergeCell ref="P44:S44"/>
    <mergeCell ref="P45:S45"/>
    <mergeCell ref="P46:S46"/>
    <mergeCell ref="P47:S47"/>
    <mergeCell ref="P48:S48"/>
    <mergeCell ref="P49:S49"/>
    <mergeCell ref="P50:S50"/>
    <mergeCell ref="P51:S51"/>
    <mergeCell ref="P52:S52"/>
    <mergeCell ref="P53:S53"/>
    <mergeCell ref="M54:O54"/>
    <mergeCell ref="M55:O55"/>
    <mergeCell ref="M56:O56"/>
    <mergeCell ref="M57:O57"/>
    <mergeCell ref="M58:O58"/>
    <mergeCell ref="M49:O49"/>
    <mergeCell ref="M50:O50"/>
    <mergeCell ref="M51:O51"/>
    <mergeCell ref="M52:O52"/>
    <mergeCell ref="M53:O53"/>
    <mergeCell ref="M44:O44"/>
    <mergeCell ref="M45:O45"/>
    <mergeCell ref="M46:O46"/>
    <mergeCell ref="M47:O47"/>
    <mergeCell ref="M48:O48"/>
    <mergeCell ref="M40:O40"/>
    <mergeCell ref="M41:O41"/>
    <mergeCell ref="M42:O42"/>
    <mergeCell ref="M43:O43"/>
    <mergeCell ref="B44:C44"/>
    <mergeCell ref="B47:C47"/>
    <mergeCell ref="B48:C48"/>
    <mergeCell ref="B49:C49"/>
    <mergeCell ref="B62:F62"/>
    <mergeCell ref="B63:F63"/>
    <mergeCell ref="B64:F64"/>
    <mergeCell ref="B60:C60"/>
    <mergeCell ref="D54:F54"/>
    <mergeCell ref="D55:F55"/>
    <mergeCell ref="D56:F56"/>
    <mergeCell ref="D57:F57"/>
    <mergeCell ref="B59:C59"/>
    <mergeCell ref="B58:C58"/>
    <mergeCell ref="B57:C57"/>
    <mergeCell ref="B56:C56"/>
    <mergeCell ref="B54:C54"/>
    <mergeCell ref="B55:C55"/>
    <mergeCell ref="D49:F49"/>
    <mergeCell ref="D50:F50"/>
    <mergeCell ref="D58:F60"/>
    <mergeCell ref="B61:E61"/>
    <mergeCell ref="D40:F40"/>
    <mergeCell ref="D41:F41"/>
    <mergeCell ref="D42:F42"/>
    <mergeCell ref="D43:F43"/>
    <mergeCell ref="C13:D13"/>
    <mergeCell ref="C14:D14"/>
    <mergeCell ref="B40:C40"/>
    <mergeCell ref="B41:C41"/>
    <mergeCell ref="B42:C42"/>
    <mergeCell ref="B43:C43"/>
    <mergeCell ref="AB73:AE73"/>
    <mergeCell ref="B50:C50"/>
    <mergeCell ref="B51:C51"/>
    <mergeCell ref="B3:C3"/>
    <mergeCell ref="R9:S9"/>
    <mergeCell ref="M16:O16"/>
    <mergeCell ref="M73:O73"/>
    <mergeCell ref="P73:S73"/>
    <mergeCell ref="T73:W73"/>
    <mergeCell ref="X73:AA73"/>
    <mergeCell ref="B45:C45"/>
    <mergeCell ref="B46:C46"/>
    <mergeCell ref="B52:C52"/>
    <mergeCell ref="B53:C53"/>
    <mergeCell ref="D47:F47"/>
    <mergeCell ref="D48:F48"/>
    <mergeCell ref="D51:F51"/>
    <mergeCell ref="D52:F52"/>
    <mergeCell ref="D53:F53"/>
    <mergeCell ref="B4:C4"/>
    <mergeCell ref="B5:C5"/>
    <mergeCell ref="D44:F44"/>
    <mergeCell ref="D45:F45"/>
    <mergeCell ref="D46:F46"/>
    <mergeCell ref="AB67:AE67"/>
    <mergeCell ref="B65:F65"/>
    <mergeCell ref="M65:O65"/>
    <mergeCell ref="P65:S65"/>
    <mergeCell ref="T65:W65"/>
    <mergeCell ref="X65:AA65"/>
    <mergeCell ref="AB65:AE65"/>
    <mergeCell ref="Q66:S66"/>
    <mergeCell ref="Q67:S67"/>
    <mergeCell ref="M66:O66"/>
    <mergeCell ref="X66:AA66"/>
    <mergeCell ref="AB66:AE66"/>
    <mergeCell ref="B66:E66"/>
    <mergeCell ref="B67:E67"/>
    <mergeCell ref="U66:W66"/>
    <mergeCell ref="U67:W67"/>
  </mergeCells>
  <phoneticPr fontId="1" type="noConversion"/>
  <dataValidations count="3">
    <dataValidation errorStyle="warning" allowBlank="1" showInputMessage="1" showErrorMessage="1" errorTitle="Participant/Trainee Support" error="Review the note for Participant/Trainee Support in Cell A42." sqref="AF43" xr:uid="{00000000-0002-0000-0100-000000000000}"/>
    <dataValidation errorStyle="warning" allowBlank="1" showInputMessage="1" showErrorMessage="1" errorTitle="Participant Support" error="Please review the definition of participant support in cell A42 to ensure that this cost is budgeted appropriately." sqref="M43:O43" xr:uid="{00000000-0002-0000-0100-000001000000}"/>
    <dataValidation allowBlank="1" showInputMessage="1" showErrorMessage="1" promptTitle="Reminder:" prompt="Review the definition of Participant/Trainee Support in Cell A42 to ensure funds are budgeted appropriately in this section." sqref="P48:AE48 T49:W52 M44:AE47 P49:S60" xr:uid="{00000000-0002-0000-0100-000002000000}"/>
  </dataValidations>
  <printOptions horizontalCentered="1"/>
  <pageMargins left="0.25" right="0.25" top="0.5" bottom="0.5" header="0.3" footer="0.3"/>
  <pageSetup scale="44" fitToHeight="0" orientation="landscape" r:id="rId1"/>
  <headerFooter alignWithMargins="0">
    <oddHeader>&amp;R&amp;"Calibri,Italic"Template Last Updated: 11/2020</oddHeader>
    <oddFooter>&amp;L&amp;F&amp;R&amp;P</oddFooter>
  </headerFooter>
  <rowBreaks count="2" manualBreakCount="2">
    <brk id="71" max="16383" man="1"/>
    <brk id="97" max="16383" man="1"/>
  </rowBreaks>
  <colBreaks count="1" manualBreakCount="1">
    <brk id="3" max="1048575" man="1"/>
  </colBreaks>
  <ignoredErrors>
    <ignoredError sqref="T18:T19 T20:T26 P18:P26 X18:X26 AB18:AB26 P29:P35 T29:T35 X29:X35 AB29:AB35 P75:P83 T75:T83 X75:X83 P41:S42 T41:W42 X41:AA42 AB41:AE42 E18:E26 Q43:S43 U43:W43 X49:AA49 Y43:AA43 AB49:AE49 AC43:AE43 T56:W60 X51:AA51 AB51:AE51 X56:AA60 AB56:AE60 U53:W53 U54:W54 U55:W55 Y53:AA53 Y54:AA54 Y55:AA55 AC53:AE53 AC54:AE54 AC55:AE55"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0"/>
  <sheetViews>
    <sheetView topLeftCell="A52" workbookViewId="0">
      <selection activeCell="G29" sqref="G29"/>
    </sheetView>
  </sheetViews>
  <sheetFormatPr defaultColWidth="9.08984375" defaultRowHeight="12.5" x14ac:dyDescent="0.25"/>
  <cols>
    <col min="1" max="1" width="3.90625" style="138" customWidth="1"/>
    <col min="2" max="2" width="40.08984375" style="138" customWidth="1"/>
    <col min="3" max="4" width="18.453125" style="138" customWidth="1"/>
    <col min="5" max="16384" width="9.08984375" style="138"/>
  </cols>
  <sheetData>
    <row r="1" spans="1:5" ht="13" x14ac:dyDescent="0.3">
      <c r="A1" s="411" t="s">
        <v>142</v>
      </c>
      <c r="B1" s="412"/>
      <c r="C1" s="412"/>
      <c r="D1" s="412"/>
      <c r="E1" s="412"/>
    </row>
    <row r="2" spans="1:5" ht="4.5" customHeight="1" x14ac:dyDescent="0.3">
      <c r="A2" s="139"/>
      <c r="B2" s="144"/>
      <c r="C2" s="144"/>
      <c r="D2" s="144"/>
      <c r="E2" s="144"/>
    </row>
    <row r="3" spans="1:5" ht="13" x14ac:dyDescent="0.3">
      <c r="C3" s="411" t="s">
        <v>175</v>
      </c>
      <c r="D3" s="411"/>
    </row>
    <row r="4" spans="1:5" ht="13" x14ac:dyDescent="0.3">
      <c r="C4" s="139"/>
      <c r="D4" s="139"/>
    </row>
    <row r="5" spans="1:5" ht="13" x14ac:dyDescent="0.3">
      <c r="A5" s="140" t="s">
        <v>225</v>
      </c>
      <c r="D5" s="141">
        <f>'Detailed Budget'!AF26</f>
        <v>166748.82</v>
      </c>
    </row>
    <row r="6" spans="1:5" ht="4.5" customHeight="1" x14ac:dyDescent="0.3">
      <c r="A6" s="140"/>
      <c r="D6" s="142"/>
    </row>
    <row r="7" spans="1:5" ht="13" x14ac:dyDescent="0.3">
      <c r="A7" s="140" t="s">
        <v>226</v>
      </c>
      <c r="D7" s="141">
        <f>'Detailed Budget'!AF35</f>
        <v>0</v>
      </c>
    </row>
    <row r="8" spans="1:5" ht="4.5" customHeight="1" x14ac:dyDescent="0.3">
      <c r="A8" s="140"/>
      <c r="D8" s="142"/>
    </row>
    <row r="9" spans="1:5" x14ac:dyDescent="0.25">
      <c r="A9" s="137" t="s">
        <v>147</v>
      </c>
      <c r="C9" s="136"/>
    </row>
    <row r="10" spans="1:5" ht="4.5" customHeight="1" x14ac:dyDescent="0.25">
      <c r="A10" s="137"/>
    </row>
    <row r="11" spans="1:5" ht="13" x14ac:dyDescent="0.3">
      <c r="A11" s="140" t="s">
        <v>143</v>
      </c>
      <c r="D11" s="141">
        <f>'Detailed Budget'!AF36</f>
        <v>166748.82</v>
      </c>
    </row>
    <row r="12" spans="1:5" ht="4.5" customHeight="1" x14ac:dyDescent="0.3">
      <c r="A12" s="140"/>
    </row>
    <row r="13" spans="1:5" ht="13" x14ac:dyDescent="0.3">
      <c r="A13" s="140" t="s">
        <v>144</v>
      </c>
      <c r="D13" s="141">
        <f>'Detailed Budget'!AF40</f>
        <v>0</v>
      </c>
    </row>
    <row r="14" spans="1:5" ht="4.5" customHeight="1" x14ac:dyDescent="0.3">
      <c r="A14" s="140"/>
    </row>
    <row r="15" spans="1:5" ht="13" x14ac:dyDescent="0.3">
      <c r="A15" s="140" t="s">
        <v>145</v>
      </c>
      <c r="D15" s="141">
        <f>C17+C19</f>
        <v>0</v>
      </c>
    </row>
    <row r="16" spans="1:5" ht="4.5" customHeight="1" x14ac:dyDescent="0.3">
      <c r="A16" s="140"/>
    </row>
    <row r="17" spans="1:4" x14ac:dyDescent="0.25">
      <c r="A17" s="143" t="s">
        <v>165</v>
      </c>
      <c r="B17" s="137" t="s">
        <v>163</v>
      </c>
      <c r="C17" s="141">
        <f>'Detailed Budget'!AF41</f>
        <v>0</v>
      </c>
    </row>
    <row r="18" spans="1:4" ht="4.5" customHeight="1" x14ac:dyDescent="0.25">
      <c r="A18" s="143"/>
      <c r="B18" s="137"/>
    </row>
    <row r="19" spans="1:4" x14ac:dyDescent="0.25">
      <c r="A19" s="143" t="s">
        <v>166</v>
      </c>
      <c r="B19" s="137" t="s">
        <v>164</v>
      </c>
      <c r="C19" s="141">
        <f>'Detailed Budget'!AF42</f>
        <v>0</v>
      </c>
    </row>
    <row r="20" spans="1:4" ht="4.5" customHeight="1" x14ac:dyDescent="0.25">
      <c r="A20" s="143"/>
      <c r="B20" s="137"/>
    </row>
    <row r="21" spans="1:4" ht="13" x14ac:dyDescent="0.3">
      <c r="A21" s="140" t="s">
        <v>146</v>
      </c>
      <c r="D21" s="141">
        <f>C23+C25+C27+C29+C31</f>
        <v>0</v>
      </c>
    </row>
    <row r="22" spans="1:4" ht="4.5" customHeight="1" x14ac:dyDescent="0.3">
      <c r="A22" s="140"/>
    </row>
    <row r="23" spans="1:4" x14ac:dyDescent="0.25">
      <c r="A23" s="143" t="s">
        <v>165</v>
      </c>
      <c r="B23" s="137" t="s">
        <v>111</v>
      </c>
      <c r="C23" s="141">
        <f>'Detailed Budget'!AF43</f>
        <v>0</v>
      </c>
    </row>
    <row r="24" spans="1:4" ht="4.5" customHeight="1" x14ac:dyDescent="0.25">
      <c r="A24" s="143"/>
      <c r="B24" s="137"/>
    </row>
    <row r="25" spans="1:4" x14ac:dyDescent="0.25">
      <c r="A25" s="143" t="s">
        <v>166</v>
      </c>
      <c r="B25" s="137" t="s">
        <v>107</v>
      </c>
      <c r="C25" s="141">
        <f>'Detailed Budget'!AF44</f>
        <v>0</v>
      </c>
    </row>
    <row r="26" spans="1:4" ht="4.5" customHeight="1" x14ac:dyDescent="0.25">
      <c r="A26" s="143"/>
      <c r="B26" s="137"/>
    </row>
    <row r="27" spans="1:4" x14ac:dyDescent="0.25">
      <c r="A27" s="143" t="s">
        <v>167</v>
      </c>
      <c r="B27" s="137" t="s">
        <v>159</v>
      </c>
      <c r="C27" s="141">
        <f>'Detailed Budget'!AF45</f>
        <v>0</v>
      </c>
    </row>
    <row r="28" spans="1:4" ht="4.5" customHeight="1" x14ac:dyDescent="0.25">
      <c r="A28" s="143"/>
      <c r="B28" s="137"/>
    </row>
    <row r="29" spans="1:4" x14ac:dyDescent="0.25">
      <c r="A29" s="143" t="s">
        <v>168</v>
      </c>
      <c r="B29" s="137" t="s">
        <v>160</v>
      </c>
      <c r="C29" s="141">
        <f>'Detailed Budget'!AF46</f>
        <v>0</v>
      </c>
    </row>
    <row r="30" spans="1:4" ht="4.5" customHeight="1" x14ac:dyDescent="0.25">
      <c r="A30" s="143"/>
      <c r="B30" s="137"/>
    </row>
    <row r="31" spans="1:4" x14ac:dyDescent="0.25">
      <c r="A31" s="143" t="s">
        <v>169</v>
      </c>
      <c r="B31" s="137" t="s">
        <v>161</v>
      </c>
      <c r="C31" s="141">
        <f>'Detailed Budget'!AF47</f>
        <v>0</v>
      </c>
    </row>
    <row r="32" spans="1:4" ht="4.5" customHeight="1" x14ac:dyDescent="0.25">
      <c r="A32" s="143"/>
      <c r="B32" s="137"/>
    </row>
    <row r="33" spans="1:4" x14ac:dyDescent="0.25">
      <c r="A33" s="143" t="s">
        <v>170</v>
      </c>
      <c r="B33" s="137" t="s">
        <v>162</v>
      </c>
      <c r="C33" s="136"/>
    </row>
    <row r="34" spans="1:4" ht="4.5" customHeight="1" x14ac:dyDescent="0.25">
      <c r="A34" s="143"/>
      <c r="B34" s="137"/>
    </row>
    <row r="35" spans="1:4" ht="13" x14ac:dyDescent="0.3">
      <c r="A35" s="140" t="s">
        <v>148</v>
      </c>
      <c r="D35" s="141">
        <f>C37+C39+C41+C43+C45+C47+C49+C51+C53+C55</f>
        <v>0</v>
      </c>
    </row>
    <row r="36" spans="1:4" ht="4.5" customHeight="1" x14ac:dyDescent="0.3">
      <c r="A36" s="140"/>
    </row>
    <row r="37" spans="1:4" x14ac:dyDescent="0.25">
      <c r="A37" s="143" t="s">
        <v>165</v>
      </c>
      <c r="B37" s="137" t="s">
        <v>112</v>
      </c>
      <c r="C37" s="141">
        <f>'Detailed Budget'!AF48</f>
        <v>0</v>
      </c>
    </row>
    <row r="38" spans="1:4" ht="4.5" customHeight="1" x14ac:dyDescent="0.25">
      <c r="A38" s="143"/>
      <c r="B38" s="137"/>
    </row>
    <row r="39" spans="1:4" x14ac:dyDescent="0.25">
      <c r="A39" s="143" t="s">
        <v>166</v>
      </c>
      <c r="B39" s="137" t="s">
        <v>13</v>
      </c>
      <c r="C39" s="141">
        <f>'Detailed Budget'!AF49</f>
        <v>0</v>
      </c>
    </row>
    <row r="40" spans="1:4" ht="4.5" customHeight="1" x14ac:dyDescent="0.25">
      <c r="A40" s="143"/>
      <c r="B40" s="137"/>
    </row>
    <row r="41" spans="1:4" x14ac:dyDescent="0.25">
      <c r="A41" s="143" t="s">
        <v>167</v>
      </c>
      <c r="B41" s="137" t="s">
        <v>17</v>
      </c>
      <c r="C41" s="141">
        <f>'Detailed Budget'!AF50</f>
        <v>0</v>
      </c>
    </row>
    <row r="42" spans="1:4" ht="4.5" customHeight="1" x14ac:dyDescent="0.25">
      <c r="A42" s="143"/>
      <c r="B42" s="137"/>
    </row>
    <row r="43" spans="1:4" x14ac:dyDescent="0.25">
      <c r="A43" s="143" t="s">
        <v>168</v>
      </c>
      <c r="B43" s="137" t="s">
        <v>113</v>
      </c>
      <c r="C43" s="141">
        <f>'Detailed Budget'!AF51</f>
        <v>0</v>
      </c>
    </row>
    <row r="44" spans="1:4" ht="4.5" customHeight="1" x14ac:dyDescent="0.25">
      <c r="A44" s="143"/>
      <c r="B44" s="137"/>
    </row>
    <row r="45" spans="1:4" x14ac:dyDescent="0.25">
      <c r="A45" s="143" t="s">
        <v>169</v>
      </c>
      <c r="B45" s="137" t="s">
        <v>154</v>
      </c>
      <c r="C45" s="141">
        <f>'Detailed Budget'!AF53+'Detailed Budget'!AF55</f>
        <v>0</v>
      </c>
    </row>
    <row r="46" spans="1:4" ht="4.5" customHeight="1" x14ac:dyDescent="0.25">
      <c r="A46" s="143"/>
      <c r="B46" s="137"/>
    </row>
    <row r="47" spans="1:4" x14ac:dyDescent="0.25">
      <c r="A47" s="143" t="s">
        <v>170</v>
      </c>
      <c r="B47" s="137" t="s">
        <v>155</v>
      </c>
      <c r="C47" s="141">
        <f>'Detailed Budget'!AF56</f>
        <v>0</v>
      </c>
    </row>
    <row r="48" spans="1:4" ht="4.5" customHeight="1" x14ac:dyDescent="0.25">
      <c r="A48" s="143"/>
      <c r="B48" s="137"/>
    </row>
    <row r="49" spans="1:4" x14ac:dyDescent="0.25">
      <c r="A49" s="143" t="s">
        <v>171</v>
      </c>
      <c r="B49" s="137" t="s">
        <v>114</v>
      </c>
      <c r="C49" s="141">
        <f>'Detailed Budget'!AF57</f>
        <v>0</v>
      </c>
    </row>
    <row r="50" spans="1:4" ht="4.5" customHeight="1" x14ac:dyDescent="0.25">
      <c r="A50" s="143"/>
      <c r="B50" s="137"/>
    </row>
    <row r="51" spans="1:4" x14ac:dyDescent="0.25">
      <c r="A51" s="143" t="s">
        <v>172</v>
      </c>
      <c r="B51" s="137" t="s">
        <v>156</v>
      </c>
      <c r="C51" s="141">
        <f>'Detailed Budget'!AF58</f>
        <v>0</v>
      </c>
    </row>
    <row r="52" spans="1:4" ht="4.5" customHeight="1" x14ac:dyDescent="0.25">
      <c r="A52" s="143"/>
      <c r="B52" s="137"/>
    </row>
    <row r="53" spans="1:4" x14ac:dyDescent="0.25">
      <c r="A53" s="143" t="s">
        <v>173</v>
      </c>
      <c r="B53" s="137" t="s">
        <v>157</v>
      </c>
      <c r="C53" s="141">
        <f>'Detailed Budget'!AF59</f>
        <v>0</v>
      </c>
    </row>
    <row r="54" spans="1:4" ht="4.5" customHeight="1" x14ac:dyDescent="0.25">
      <c r="A54" s="143"/>
      <c r="B54" s="137"/>
    </row>
    <row r="55" spans="1:4" x14ac:dyDescent="0.25">
      <c r="A55" s="143" t="s">
        <v>174</v>
      </c>
      <c r="B55" s="137" t="s">
        <v>158</v>
      </c>
      <c r="C55" s="141">
        <f>'Detailed Budget'!AF60</f>
        <v>0</v>
      </c>
    </row>
    <row r="56" spans="1:4" ht="4.5" customHeight="1" x14ac:dyDescent="0.25">
      <c r="A56" s="143"/>
      <c r="B56" s="137"/>
    </row>
    <row r="57" spans="1:4" ht="13" x14ac:dyDescent="0.3">
      <c r="A57" s="140" t="s">
        <v>149</v>
      </c>
      <c r="D57" s="141">
        <f>D5+D7+D11+D13+D15+D21+D35</f>
        <v>333497.64</v>
      </c>
    </row>
    <row r="58" spans="1:4" ht="4.5" customHeight="1" x14ac:dyDescent="0.3">
      <c r="A58" s="140"/>
    </row>
    <row r="59" spans="1:4" ht="13" x14ac:dyDescent="0.3">
      <c r="A59" s="140" t="s">
        <v>150</v>
      </c>
      <c r="D59" s="141">
        <f>'Detailed Budget'!AF67</f>
        <v>0</v>
      </c>
    </row>
    <row r="60" spans="1:4" ht="4.5" customHeight="1" x14ac:dyDescent="0.3">
      <c r="A60" s="140"/>
    </row>
    <row r="61" spans="1:4" ht="13" x14ac:dyDescent="0.3">
      <c r="A61" s="140" t="s">
        <v>151</v>
      </c>
      <c r="D61" s="141">
        <f>D57+D59</f>
        <v>333497.64</v>
      </c>
    </row>
    <row r="62" spans="1:4" ht="4.5" customHeight="1" x14ac:dyDescent="0.3">
      <c r="A62" s="140"/>
    </row>
    <row r="63" spans="1:4" ht="13" x14ac:dyDescent="0.3">
      <c r="A63" s="140" t="s">
        <v>152</v>
      </c>
      <c r="D63" s="141">
        <v>0</v>
      </c>
    </row>
    <row r="64" spans="1:4" ht="4.5" customHeight="1" x14ac:dyDescent="0.3">
      <c r="A64" s="140"/>
    </row>
    <row r="65" spans="1:4" ht="13" x14ac:dyDescent="0.3">
      <c r="A65" s="140" t="s">
        <v>153</v>
      </c>
      <c r="D65" s="141">
        <f>D61+D63</f>
        <v>333497.64</v>
      </c>
    </row>
    <row r="69" spans="1:4" ht="13" x14ac:dyDescent="0.3">
      <c r="A69" s="328" t="s">
        <v>223</v>
      </c>
    </row>
    <row r="70" spans="1:4" ht="13" x14ac:dyDescent="0.3">
      <c r="A70" s="328" t="s">
        <v>224</v>
      </c>
    </row>
  </sheetData>
  <mergeCells count="2">
    <mergeCell ref="C3:D3"/>
    <mergeCell ref="A1:E1"/>
  </mergeCells>
  <pageMargins left="0.7" right="0.7" top="0.75" bottom="0.75" header="0.3" footer="0.3"/>
  <pageSetup orientation="portrait" r:id="rId1"/>
  <ignoredErrors>
    <ignoredError sqref="A57 A17 A19 A21 A23 A25 A27 A29 A31 A33 A35 A37 A39 A41 A55 A53 A51 A49 A45 A47 A4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T36"/>
  <sheetViews>
    <sheetView workbookViewId="0">
      <selection activeCell="D8" sqref="D8"/>
    </sheetView>
  </sheetViews>
  <sheetFormatPr defaultColWidth="8.6328125" defaultRowHeight="12.5" x14ac:dyDescent="0.25"/>
  <cols>
    <col min="1" max="1" width="35.90625" style="138" customWidth="1"/>
    <col min="2" max="2" width="12.90625" style="138" customWidth="1"/>
    <col min="3" max="3" width="14.08984375" style="138" customWidth="1"/>
    <col min="4" max="4" width="13.6328125" style="138" customWidth="1"/>
    <col min="5" max="5" width="1.90625" style="138" customWidth="1"/>
    <col min="6" max="6" width="12.90625" style="138" customWidth="1"/>
    <col min="7" max="7" width="14.08984375" style="138" customWidth="1"/>
    <col min="8" max="8" width="13.6328125" style="138" customWidth="1"/>
    <col min="9" max="9" width="1.54296875" style="138" customWidth="1"/>
    <col min="10" max="10" width="12.90625" style="138" customWidth="1"/>
    <col min="11" max="11" width="14.08984375" style="138" customWidth="1"/>
    <col min="12" max="12" width="13.6328125" style="138" customWidth="1"/>
    <col min="13" max="13" width="1.54296875" style="138" customWidth="1"/>
    <col min="14" max="14" width="12.90625" style="138" customWidth="1"/>
    <col min="15" max="15" width="14.08984375" style="138" customWidth="1"/>
    <col min="16" max="16" width="13.6328125" style="138" customWidth="1"/>
    <col min="17" max="17" width="1.453125" style="138" customWidth="1"/>
    <col min="18" max="18" width="12.90625" style="138" customWidth="1"/>
    <col min="19" max="19" width="14.08984375" style="138" customWidth="1"/>
    <col min="20" max="20" width="13.6328125" style="138" customWidth="1"/>
    <col min="21" max="16384" width="8.6328125" style="138"/>
  </cols>
  <sheetData>
    <row r="1" spans="1:20" ht="13" x14ac:dyDescent="0.3">
      <c r="A1" s="187" t="s">
        <v>245</v>
      </c>
    </row>
    <row r="3" spans="1:20" ht="13" x14ac:dyDescent="0.3">
      <c r="A3" s="188" t="s">
        <v>46</v>
      </c>
    </row>
    <row r="4" spans="1:20" x14ac:dyDescent="0.25">
      <c r="B4" s="415" t="s">
        <v>59</v>
      </c>
      <c r="C4" s="416"/>
      <c r="D4" s="417"/>
      <c r="F4" s="415" t="s">
        <v>60</v>
      </c>
      <c r="G4" s="416"/>
      <c r="H4" s="417"/>
      <c r="J4" s="415" t="s">
        <v>61</v>
      </c>
      <c r="K4" s="416"/>
      <c r="L4" s="417"/>
      <c r="N4" s="415" t="s">
        <v>62</v>
      </c>
      <c r="O4" s="416"/>
      <c r="P4" s="417"/>
      <c r="R4" s="418" t="s">
        <v>63</v>
      </c>
      <c r="S4" s="419"/>
      <c r="T4" s="420"/>
    </row>
    <row r="5" spans="1:20" ht="13" x14ac:dyDescent="0.3">
      <c r="A5" s="140" t="s">
        <v>49</v>
      </c>
      <c r="B5" s="189"/>
      <c r="C5" s="142"/>
      <c r="D5" s="190"/>
      <c r="F5" s="189"/>
      <c r="G5" s="142"/>
      <c r="H5" s="190"/>
      <c r="J5" s="189"/>
      <c r="K5" s="142"/>
      <c r="L5" s="190"/>
      <c r="N5" s="189"/>
      <c r="O5" s="142"/>
      <c r="P5" s="190"/>
      <c r="R5" s="189"/>
      <c r="S5" s="142"/>
      <c r="T5" s="190"/>
    </row>
    <row r="6" spans="1:20" x14ac:dyDescent="0.25">
      <c r="A6" s="138" t="s">
        <v>47</v>
      </c>
      <c r="B6" s="189"/>
      <c r="C6" s="142"/>
      <c r="D6" s="191">
        <f>MROUND(('Detailed Budget'!M63), 25000)</f>
        <v>175000</v>
      </c>
      <c r="F6" s="189"/>
      <c r="G6" s="142"/>
      <c r="H6" s="191">
        <f>MROUND(('Detailed Budget'!P63), 25000)</f>
        <v>0</v>
      </c>
      <c r="J6" s="189"/>
      <c r="K6" s="142"/>
      <c r="L6" s="191">
        <f>MROUND(('Detailed Budget'!T63), 25000)</f>
        <v>0</v>
      </c>
      <c r="N6" s="189"/>
      <c r="O6" s="142"/>
      <c r="P6" s="191">
        <f>MROUND(('Detailed Budget'!X63), 25000)</f>
        <v>0</v>
      </c>
      <c r="R6" s="189"/>
      <c r="S6" s="142"/>
      <c r="T6" s="191">
        <f>MROUND(('Detailed Budget'!AB63), 25000)</f>
        <v>0</v>
      </c>
    </row>
    <row r="7" spans="1:20" x14ac:dyDescent="0.25">
      <c r="A7" s="138" t="s">
        <v>48</v>
      </c>
      <c r="B7" s="189"/>
      <c r="C7" s="142"/>
      <c r="D7" s="191">
        <f>'Detailed Budget'!O55+'Detailed Budget'!O53</f>
        <v>0</v>
      </c>
      <c r="F7" s="189"/>
      <c r="G7" s="142"/>
      <c r="H7" s="191">
        <f>'Detailed Budget'!S55+'Detailed Budget'!S53</f>
        <v>0</v>
      </c>
      <c r="J7" s="189"/>
      <c r="K7" s="142"/>
      <c r="L7" s="191">
        <f>'Detailed Budget'!W55+'Detailed Budget'!W53</f>
        <v>0</v>
      </c>
      <c r="N7" s="189"/>
      <c r="O7" s="142"/>
      <c r="P7" s="191">
        <f>'Detailed Budget'!AA55+'Detailed Budget'!AA53</f>
        <v>0</v>
      </c>
      <c r="R7" s="189"/>
      <c r="S7" s="142"/>
      <c r="T7" s="191">
        <f>'Detailed Budget'!AE55+'Detailed Budget'!AE53</f>
        <v>0</v>
      </c>
    </row>
    <row r="8" spans="1:20" x14ac:dyDescent="0.25">
      <c r="A8" s="138" t="s">
        <v>44</v>
      </c>
      <c r="B8" s="189"/>
      <c r="C8" s="142"/>
      <c r="D8" s="191">
        <f>D6+D7</f>
        <v>175000</v>
      </c>
      <c r="F8" s="189"/>
      <c r="G8" s="142"/>
      <c r="H8" s="191">
        <f>H6+H7</f>
        <v>0</v>
      </c>
      <c r="J8" s="189"/>
      <c r="K8" s="142"/>
      <c r="L8" s="191">
        <f>L6+L7</f>
        <v>0</v>
      </c>
      <c r="N8" s="189"/>
      <c r="O8" s="142"/>
      <c r="P8" s="191">
        <f>P6+P7</f>
        <v>0</v>
      </c>
      <c r="R8" s="189"/>
      <c r="S8" s="142"/>
      <c r="T8" s="191">
        <f>T6+T7</f>
        <v>0</v>
      </c>
    </row>
    <row r="9" spans="1:20" x14ac:dyDescent="0.25">
      <c r="B9" s="189"/>
      <c r="C9" s="142"/>
      <c r="D9" s="190"/>
      <c r="F9" s="189"/>
      <c r="G9" s="142"/>
      <c r="H9" s="190"/>
      <c r="J9" s="189"/>
      <c r="K9" s="142"/>
      <c r="L9" s="190"/>
      <c r="N9" s="189"/>
      <c r="O9" s="142"/>
      <c r="P9" s="190"/>
      <c r="R9" s="189"/>
      <c r="S9" s="142"/>
      <c r="T9" s="190"/>
    </row>
    <row r="10" spans="1:20" ht="13" x14ac:dyDescent="0.3">
      <c r="A10" s="140" t="s">
        <v>50</v>
      </c>
      <c r="B10" s="189"/>
      <c r="C10" s="142"/>
      <c r="D10" s="190"/>
      <c r="F10" s="189"/>
      <c r="G10" s="142"/>
      <c r="H10" s="190"/>
      <c r="J10" s="189"/>
      <c r="K10" s="142"/>
      <c r="L10" s="190"/>
      <c r="N10" s="189"/>
      <c r="O10" s="142"/>
      <c r="P10" s="190"/>
      <c r="R10" s="189"/>
      <c r="S10" s="142"/>
      <c r="T10" s="190"/>
    </row>
    <row r="11" spans="1:20" ht="25" x14ac:dyDescent="0.25">
      <c r="A11" s="138" t="s">
        <v>51</v>
      </c>
      <c r="B11" s="192" t="s">
        <v>52</v>
      </c>
      <c r="C11" s="193" t="s">
        <v>53</v>
      </c>
      <c r="D11" s="194" t="s">
        <v>54</v>
      </c>
      <c r="F11" s="192" t="s">
        <v>52</v>
      </c>
      <c r="G11" s="193" t="s">
        <v>53</v>
      </c>
      <c r="H11" s="194" t="s">
        <v>54</v>
      </c>
      <c r="J11" s="192" t="s">
        <v>52</v>
      </c>
      <c r="K11" s="193" t="s">
        <v>53</v>
      </c>
      <c r="L11" s="194" t="s">
        <v>54</v>
      </c>
      <c r="N11" s="192" t="s">
        <v>52</v>
      </c>
      <c r="O11" s="193" t="s">
        <v>53</v>
      </c>
      <c r="P11" s="194" t="s">
        <v>54</v>
      </c>
      <c r="R11" s="192" t="s">
        <v>52</v>
      </c>
      <c r="S11" s="193" t="s">
        <v>53</v>
      </c>
      <c r="T11" s="194" t="s">
        <v>54</v>
      </c>
    </row>
    <row r="12" spans="1:20" ht="13" x14ac:dyDescent="0.3">
      <c r="A12" s="337" t="s">
        <v>246</v>
      </c>
      <c r="B12" s="195"/>
      <c r="C12" s="191"/>
      <c r="D12" s="191"/>
      <c r="F12" s="195"/>
      <c r="G12" s="191"/>
      <c r="H12" s="191"/>
      <c r="J12" s="195"/>
      <c r="K12" s="191"/>
      <c r="L12" s="191"/>
      <c r="N12" s="195"/>
      <c r="O12" s="191"/>
      <c r="P12" s="191"/>
      <c r="R12" s="195"/>
      <c r="S12" s="191"/>
      <c r="T12" s="191"/>
    </row>
    <row r="13" spans="1:20" ht="13" x14ac:dyDescent="0.3">
      <c r="A13" s="337" t="s">
        <v>246</v>
      </c>
      <c r="B13" s="195"/>
      <c r="C13" s="191"/>
      <c r="D13" s="191"/>
      <c r="F13" s="195"/>
      <c r="G13" s="191"/>
      <c r="H13" s="191"/>
      <c r="J13" s="195"/>
      <c r="K13" s="191"/>
      <c r="L13" s="191"/>
      <c r="N13" s="195"/>
      <c r="O13" s="191"/>
      <c r="P13" s="191"/>
      <c r="R13" s="195"/>
      <c r="S13" s="191"/>
      <c r="T13" s="191"/>
    </row>
    <row r="14" spans="1:20" ht="13" x14ac:dyDescent="0.3">
      <c r="A14" s="337" t="s">
        <v>246</v>
      </c>
      <c r="B14" s="195"/>
      <c r="C14" s="191"/>
      <c r="D14" s="191"/>
      <c r="F14" s="195"/>
      <c r="G14" s="191"/>
      <c r="H14" s="191"/>
      <c r="J14" s="195"/>
      <c r="K14" s="191"/>
      <c r="L14" s="191"/>
      <c r="N14" s="195"/>
      <c r="O14" s="191"/>
      <c r="P14" s="191"/>
      <c r="R14" s="195"/>
      <c r="S14" s="191"/>
      <c r="T14" s="191"/>
    </row>
    <row r="15" spans="1:20" x14ac:dyDescent="0.25">
      <c r="A15" s="335"/>
      <c r="B15" s="336"/>
      <c r="C15" s="196"/>
      <c r="D15" s="197"/>
      <c r="F15" s="336"/>
      <c r="G15" s="196"/>
      <c r="H15" s="197"/>
      <c r="J15" s="336"/>
      <c r="K15" s="196"/>
      <c r="L15" s="197"/>
      <c r="N15" s="336"/>
      <c r="O15" s="196"/>
      <c r="P15" s="197"/>
      <c r="R15" s="336"/>
      <c r="S15" s="196"/>
      <c r="T15" s="197"/>
    </row>
    <row r="16" spans="1:20" x14ac:dyDescent="0.25">
      <c r="B16" s="189"/>
      <c r="C16" s="142"/>
      <c r="D16" s="190"/>
      <c r="F16" s="189"/>
      <c r="G16" s="142"/>
      <c r="H16" s="190"/>
      <c r="J16" s="189"/>
      <c r="K16" s="142"/>
      <c r="L16" s="190"/>
      <c r="N16" s="189"/>
      <c r="O16" s="196"/>
      <c r="P16" s="197"/>
      <c r="R16" s="189"/>
      <c r="S16" s="142"/>
      <c r="T16" s="190"/>
    </row>
    <row r="17" spans="1:20" ht="25.5" customHeight="1" x14ac:dyDescent="0.25">
      <c r="A17" s="198" t="s">
        <v>56</v>
      </c>
      <c r="B17" s="189"/>
      <c r="C17" s="421" t="s">
        <v>244</v>
      </c>
      <c r="D17" s="422"/>
      <c r="E17" s="199"/>
      <c r="F17" s="189"/>
      <c r="G17" s="142"/>
      <c r="H17" s="200"/>
      <c r="I17" s="199"/>
      <c r="J17" s="189"/>
      <c r="K17" s="142"/>
      <c r="L17" s="200"/>
      <c r="N17" s="189"/>
      <c r="O17" s="142"/>
      <c r="P17" s="200"/>
      <c r="R17" s="189"/>
      <c r="S17" s="142"/>
      <c r="T17" s="200"/>
    </row>
    <row r="18" spans="1:20" x14ac:dyDescent="0.25">
      <c r="B18" s="189"/>
      <c r="C18" s="423"/>
      <c r="D18" s="424"/>
      <c r="E18" s="199"/>
      <c r="F18" s="189"/>
      <c r="G18" s="142"/>
      <c r="H18" s="200"/>
      <c r="I18" s="199"/>
      <c r="J18" s="189"/>
      <c r="K18" s="142"/>
      <c r="L18" s="200"/>
      <c r="N18" s="189"/>
      <c r="O18" s="142"/>
      <c r="P18" s="200"/>
      <c r="R18" s="189"/>
      <c r="S18" s="142"/>
      <c r="T18" s="200"/>
    </row>
    <row r="19" spans="1:20" x14ac:dyDescent="0.25">
      <c r="A19" s="137" t="s">
        <v>55</v>
      </c>
      <c r="B19" s="201">
        <v>44463</v>
      </c>
      <c r="C19" s="142"/>
      <c r="D19" s="200"/>
      <c r="E19" s="199"/>
      <c r="F19" s="202"/>
      <c r="G19" s="142"/>
      <c r="H19" s="200"/>
      <c r="I19" s="199"/>
      <c r="J19" s="202"/>
      <c r="K19" s="142"/>
      <c r="L19" s="200"/>
      <c r="N19" s="202"/>
      <c r="O19" s="142"/>
      <c r="P19" s="200"/>
      <c r="R19" s="202"/>
      <c r="S19" s="142"/>
      <c r="T19" s="200"/>
    </row>
    <row r="20" spans="1:20" x14ac:dyDescent="0.25">
      <c r="B20" s="189"/>
      <c r="C20" s="142"/>
      <c r="D20" s="200"/>
      <c r="E20" s="199"/>
      <c r="F20" s="189"/>
      <c r="G20" s="142"/>
      <c r="H20" s="200"/>
      <c r="I20" s="199"/>
      <c r="J20" s="189"/>
      <c r="K20" s="142"/>
      <c r="L20" s="200"/>
      <c r="N20" s="189"/>
      <c r="O20" s="142"/>
      <c r="P20" s="200"/>
      <c r="R20" s="189"/>
      <c r="S20" s="142"/>
      <c r="T20" s="200"/>
    </row>
    <row r="21" spans="1:20" x14ac:dyDescent="0.25">
      <c r="B21" s="203" t="s">
        <v>57</v>
      </c>
      <c r="C21" s="142"/>
      <c r="D21" s="204">
        <f>D12+D13+D14</f>
        <v>0</v>
      </c>
      <c r="E21" s="205"/>
      <c r="F21" s="207"/>
      <c r="G21" s="196"/>
      <c r="H21" s="204">
        <f>H12+H13+H14</f>
        <v>0</v>
      </c>
      <c r="I21" s="205"/>
      <c r="J21" s="207"/>
      <c r="K21" s="196"/>
      <c r="L21" s="204">
        <f>L12+L13+L14</f>
        <v>0</v>
      </c>
      <c r="M21" s="208"/>
      <c r="N21" s="207"/>
      <c r="O21" s="196"/>
      <c r="P21" s="204">
        <f>P12+P13+P14</f>
        <v>0</v>
      </c>
      <c r="Q21" s="208"/>
      <c r="R21" s="207"/>
      <c r="S21" s="196"/>
      <c r="T21" s="204">
        <f>T12+T13+T14</f>
        <v>0</v>
      </c>
    </row>
    <row r="22" spans="1:20" x14ac:dyDescent="0.25">
      <c r="B22" s="189"/>
      <c r="C22" s="142"/>
      <c r="D22" s="206"/>
      <c r="E22" s="205"/>
      <c r="F22" s="209"/>
      <c r="G22" s="196"/>
      <c r="H22" s="206"/>
      <c r="I22" s="205"/>
      <c r="J22" s="209"/>
      <c r="K22" s="196"/>
      <c r="L22" s="206"/>
      <c r="M22" s="208"/>
      <c r="N22" s="209"/>
      <c r="O22" s="196"/>
      <c r="P22" s="206"/>
      <c r="Q22" s="208"/>
      <c r="R22" s="209"/>
      <c r="S22" s="196"/>
      <c r="T22" s="206"/>
    </row>
    <row r="23" spans="1:20" ht="13" x14ac:dyDescent="0.3">
      <c r="A23" s="413" t="s">
        <v>58</v>
      </c>
      <c r="B23" s="189"/>
      <c r="C23" s="142"/>
      <c r="D23" s="210">
        <f>D8+D21</f>
        <v>175000</v>
      </c>
      <c r="E23" s="205"/>
      <c r="F23" s="209"/>
      <c r="G23" s="196"/>
      <c r="H23" s="210">
        <f>H8+H21</f>
        <v>0</v>
      </c>
      <c r="I23" s="205"/>
      <c r="J23" s="209"/>
      <c r="K23" s="196"/>
      <c r="L23" s="210">
        <f>L8+L21</f>
        <v>0</v>
      </c>
      <c r="M23" s="208"/>
      <c r="N23" s="209"/>
      <c r="O23" s="196"/>
      <c r="P23" s="210">
        <f>P8+P21</f>
        <v>0</v>
      </c>
      <c r="Q23" s="208"/>
      <c r="R23" s="209"/>
      <c r="S23" s="196"/>
      <c r="T23" s="210">
        <f>T8+T21</f>
        <v>0</v>
      </c>
    </row>
    <row r="24" spans="1:20" x14ac:dyDescent="0.25">
      <c r="A24" s="414"/>
      <c r="B24" s="211"/>
      <c r="C24" s="212"/>
      <c r="D24" s="213"/>
      <c r="E24" s="142"/>
      <c r="F24" s="211"/>
      <c r="G24" s="212"/>
      <c r="H24" s="213"/>
      <c r="I24" s="142"/>
      <c r="J24" s="211"/>
      <c r="K24" s="212"/>
      <c r="L24" s="213"/>
      <c r="N24" s="211"/>
      <c r="O24" s="212"/>
      <c r="P24" s="213"/>
      <c r="R24" s="211"/>
      <c r="S24" s="212"/>
      <c r="T24" s="213"/>
    </row>
    <row r="30" spans="1:20" x14ac:dyDescent="0.25">
      <c r="A30" s="214" t="s">
        <v>64</v>
      </c>
    </row>
    <row r="32" spans="1:20" x14ac:dyDescent="0.25">
      <c r="A32" s="138" t="s">
        <v>65</v>
      </c>
      <c r="F32" s="191">
        <f>D6+H6+L6+P6+T6</f>
        <v>175000</v>
      </c>
    </row>
    <row r="33" spans="1:6" x14ac:dyDescent="0.25">
      <c r="A33" s="138" t="s">
        <v>66</v>
      </c>
      <c r="F33" s="191">
        <f>D7+H7+L7+P7+T7</f>
        <v>0</v>
      </c>
    </row>
    <row r="34" spans="1:6" x14ac:dyDescent="0.25">
      <c r="A34" s="138" t="s">
        <v>67</v>
      </c>
      <c r="F34" s="191">
        <f>D8+H8+L8+P8+T8</f>
        <v>175000</v>
      </c>
    </row>
    <row r="35" spans="1:6" x14ac:dyDescent="0.25">
      <c r="A35" s="138" t="s">
        <v>68</v>
      </c>
      <c r="F35" s="191">
        <f>D21+H21+L21+P21+T21</f>
        <v>0</v>
      </c>
    </row>
    <row r="36" spans="1:6" x14ac:dyDescent="0.25">
      <c r="A36" s="138" t="s">
        <v>69</v>
      </c>
      <c r="F36" s="191">
        <f>D23+H23+L23+P23+T23</f>
        <v>175000</v>
      </c>
    </row>
  </sheetData>
  <mergeCells count="7">
    <mergeCell ref="A23:A24"/>
    <mergeCell ref="B4:D4"/>
    <mergeCell ref="N4:P4"/>
    <mergeCell ref="R4:T4"/>
    <mergeCell ref="F4:H4"/>
    <mergeCell ref="J4:L4"/>
    <mergeCell ref="C17:D18"/>
  </mergeCells>
  <phoneticPr fontId="1" type="noConversion"/>
  <pageMargins left="0.25" right="0.25" top="0.75" bottom="0.75" header="0.3" footer="0.3"/>
  <pageSetup scale="52"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2"/>
  <sheetViews>
    <sheetView workbookViewId="0">
      <selection activeCell="C21" sqref="C21"/>
    </sheetView>
  </sheetViews>
  <sheetFormatPr defaultColWidth="9.08984375" defaultRowHeight="12.5" x14ac:dyDescent="0.25"/>
  <cols>
    <col min="1" max="1" width="2.08984375" style="138" customWidth="1"/>
    <col min="2" max="2" width="10.453125" style="138" customWidth="1"/>
    <col min="3" max="3" width="121.453125" style="138" customWidth="1"/>
    <col min="4" max="4" width="2" style="138" customWidth="1"/>
    <col min="5" max="16384" width="9.08984375" style="138"/>
  </cols>
  <sheetData>
    <row r="1" spans="1:4" x14ac:dyDescent="0.25">
      <c r="A1" s="215"/>
      <c r="B1" s="216"/>
      <c r="C1" s="216"/>
      <c r="D1" s="217"/>
    </row>
    <row r="2" spans="1:4" ht="13.5" x14ac:dyDescent="0.35">
      <c r="A2" s="189"/>
      <c r="B2" s="429" t="s">
        <v>197</v>
      </c>
      <c r="C2" s="430"/>
      <c r="D2" s="218"/>
    </row>
    <row r="3" spans="1:4" ht="12" customHeight="1" x14ac:dyDescent="0.25">
      <c r="A3" s="189"/>
      <c r="B3" s="219"/>
      <c r="C3" s="142"/>
      <c r="D3" s="190"/>
    </row>
    <row r="4" spans="1:4" ht="32.25" customHeight="1" x14ac:dyDescent="0.25">
      <c r="A4" s="189"/>
      <c r="B4" s="425" t="s">
        <v>73</v>
      </c>
      <c r="C4" s="426"/>
      <c r="D4" s="220"/>
    </row>
    <row r="5" spans="1:4" ht="9" customHeight="1" x14ac:dyDescent="0.25">
      <c r="A5" s="189"/>
      <c r="B5" s="221"/>
      <c r="C5" s="222"/>
      <c r="D5" s="220"/>
    </row>
    <row r="6" spans="1:4" ht="38.25" customHeight="1" x14ac:dyDescent="0.25">
      <c r="A6" s="189"/>
      <c r="B6" s="427" t="s">
        <v>78</v>
      </c>
      <c r="C6" s="428"/>
      <c r="D6" s="223"/>
    </row>
    <row r="7" spans="1:4" ht="54" customHeight="1" x14ac:dyDescent="0.25">
      <c r="A7" s="189"/>
      <c r="B7" s="142"/>
      <c r="C7" s="219" t="s">
        <v>74</v>
      </c>
      <c r="D7" s="224"/>
    </row>
    <row r="8" spans="1:4" ht="43.5" x14ac:dyDescent="0.25">
      <c r="A8" s="189"/>
      <c r="B8" s="142"/>
      <c r="C8" s="219" t="s">
        <v>75</v>
      </c>
      <c r="D8" s="224"/>
    </row>
    <row r="9" spans="1:4" ht="14.5" x14ac:dyDescent="0.25">
      <c r="A9" s="189"/>
      <c r="B9" s="142"/>
      <c r="C9" s="219"/>
      <c r="D9" s="224"/>
    </row>
    <row r="10" spans="1:4" ht="14.25" customHeight="1" x14ac:dyDescent="0.25">
      <c r="A10" s="189"/>
      <c r="B10" s="142"/>
      <c r="C10" s="219" t="s">
        <v>227</v>
      </c>
      <c r="D10" s="224"/>
    </row>
    <row r="11" spans="1:4" ht="67.5" customHeight="1" x14ac:dyDescent="0.25">
      <c r="A11" s="189"/>
      <c r="B11" s="431" t="s">
        <v>70</v>
      </c>
      <c r="C11" s="432"/>
      <c r="D11" s="218"/>
    </row>
    <row r="12" spans="1:4" x14ac:dyDescent="0.25">
      <c r="A12" s="211"/>
      <c r="B12" s="212"/>
      <c r="C12" s="212"/>
      <c r="D12" s="213"/>
    </row>
  </sheetData>
  <mergeCells count="4">
    <mergeCell ref="B4:C4"/>
    <mergeCell ref="B6:C6"/>
    <mergeCell ref="B2:C2"/>
    <mergeCell ref="B11:C11"/>
  </mergeCells>
  <printOptions gridLines="1"/>
  <pageMargins left="0.7" right="0.7" top="0.75" bottom="0.75" header="0.3" footer="0.3"/>
  <pageSetup scale="9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ADDE3368E94C409CE6A697F0E23BA0" ma:contentTypeVersion="14" ma:contentTypeDescription="Create a new document." ma:contentTypeScope="" ma:versionID="ff01d4c127bb71b01ee2943bfeeec360">
  <xsd:schema xmlns:xsd="http://www.w3.org/2001/XMLSchema" xmlns:xs="http://www.w3.org/2001/XMLSchema" xmlns:p="http://schemas.microsoft.com/office/2006/metadata/properties" xmlns:ns1="http://schemas.microsoft.com/sharepoint/v3" xmlns:ns2="b8162094-8075-4c9d-a79b-6ce062812224" xmlns:ns3="97401034-8c4e-46a0-a6d4-6d15d4d86432" targetNamespace="http://schemas.microsoft.com/office/2006/metadata/properties" ma:root="true" ma:fieldsID="60defbc99ace7438e90eb2c21f930fd1" ns1:_="" ns2:_="" ns3:_="">
    <xsd:import namespace="http://schemas.microsoft.com/sharepoint/v3"/>
    <xsd:import namespace="b8162094-8075-4c9d-a79b-6ce062812224"/>
    <xsd:import namespace="97401034-8c4e-46a0-a6d4-6d15d4d86432"/>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162094-8075-4c9d-a79b-6ce0628122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401034-8c4e-46a0-a6d4-6d15d4d86432"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E92773A-5134-4F20-8B9B-046C1DE160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162094-8075-4c9d-a79b-6ce062812224"/>
    <ds:schemaRef ds:uri="97401034-8c4e-46a0-a6d4-6d15d4d86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87C348-FA23-4F2B-BE65-5AB59157A6F6}">
  <ds:schemaRefs>
    <ds:schemaRef ds:uri="http://schemas.microsoft.com/sharepoint/v3/contenttype/forms"/>
  </ds:schemaRefs>
</ds:datastoreItem>
</file>

<file path=customXml/itemProps3.xml><?xml version="1.0" encoding="utf-8"?>
<ds:datastoreItem xmlns:ds="http://schemas.openxmlformats.org/officeDocument/2006/customXml" ds:itemID="{852BDC97-AF86-43BE-81B6-18FC2DBBFFEF}">
  <ds:schemaRefs>
    <ds:schemaRef ds:uri="http://schemas.microsoft.com/office/2006/metadata/properties"/>
    <ds:schemaRef ds:uri="http://schemas.microsoft.com/sharepoint/v3"/>
    <ds:schemaRef ds:uri="http://purl.org/dc/terms/"/>
    <ds:schemaRef ds:uri="http://schemas.openxmlformats.org/package/2006/metadata/core-properties"/>
    <ds:schemaRef ds:uri="97401034-8c4e-46a0-a6d4-6d15d4d86432"/>
    <ds:schemaRef ds:uri="http://schemas.microsoft.com/office/2006/documentManagement/types"/>
    <ds:schemaRef ds:uri="http://schemas.microsoft.com/office/infopath/2007/PartnerControls"/>
    <ds:schemaRef ds:uri="http://purl.org/dc/elements/1.1/"/>
    <ds:schemaRef ds:uri="b8162094-8075-4c9d-a79b-6ce06281222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Detailed Budget</vt:lpstr>
      <vt:lpstr>SF424 R&amp;R Summary</vt:lpstr>
      <vt:lpstr>Modular Summary</vt:lpstr>
      <vt:lpstr>Graduate Student Fringe</vt:lpstr>
      <vt:lpstr>'Detailed Budget'!Print_Area</vt:lpstr>
      <vt:lpstr>INSTRUCTIONS!Print_Area</vt:lpstr>
      <vt:lpstr>'Modular Summary'!Print_Area</vt:lpstr>
      <vt:lpstr>'SF424 R&amp;R Summary'!Print_Area</vt:lpstr>
      <vt:lpstr>'Detailed Budget'!Print_Titles</vt:lpstr>
    </vt:vector>
  </TitlesOfParts>
  <Company>DMC Office of Scientific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Melissa.Emanus@downstate.edu</dc:creator>
  <cp:lastModifiedBy>Sharon Sealy</cp:lastModifiedBy>
  <cp:lastPrinted>2021-06-09T00:59:21Z</cp:lastPrinted>
  <dcterms:created xsi:type="dcterms:W3CDTF">2006-08-10T17:14:20Z</dcterms:created>
  <dcterms:modified xsi:type="dcterms:W3CDTF">2022-08-06T20:07:20Z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0x01010027ADDE3368E94C409CE6A697F0E23BA0</vt:lpwstr>
  </property>
</Properties>
</file>