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240" yWindow="150" windowWidth="20700" windowHeight="10680"/>
  </bookViews>
  <sheets>
    <sheet name="FY21 Budget Template" sheetId="45" r:id="rId1"/>
  </sheets>
  <definedNames>
    <definedName name="_xlnm.Print_Area" localSheetId="0">'FY21 Budget Template'!$A$1:$G$83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Template'!#REF!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73" i="45" l="1"/>
  <c r="E67" i="45"/>
  <c r="E55" i="45"/>
  <c r="E18" i="45"/>
  <c r="E19" i="45"/>
  <c r="E59" i="45"/>
  <c r="E49" i="45"/>
  <c r="E48" i="45"/>
  <c r="E46" i="45"/>
  <c r="E37" i="45"/>
  <c r="E35" i="45"/>
  <c r="E34" i="45"/>
  <c r="E32" i="45"/>
  <c r="E31" i="45"/>
  <c r="E26" i="45"/>
  <c r="E58" i="45"/>
  <c r="E57" i="45"/>
  <c r="E38" i="45"/>
  <c r="E33" i="45"/>
  <c r="E25" i="45"/>
  <c r="E21" i="45"/>
  <c r="E74" i="45" l="1"/>
  <c r="E15" i="45"/>
  <c r="E16" i="45"/>
  <c r="E17" i="45"/>
  <c r="E20" i="45"/>
  <c r="E22" i="45"/>
  <c r="E23" i="45"/>
  <c r="E24" i="45"/>
  <c r="E27" i="45"/>
  <c r="E28" i="45"/>
  <c r="E29" i="45"/>
  <c r="E30" i="45"/>
  <c r="E36" i="45"/>
  <c r="E39" i="45"/>
  <c r="E40" i="45"/>
  <c r="E41" i="45"/>
  <c r="E42" i="45"/>
  <c r="E43" i="45"/>
  <c r="E44" i="45"/>
  <c r="E45" i="45"/>
  <c r="E47" i="45"/>
  <c r="E50" i="45"/>
  <c r="E51" i="45"/>
  <c r="E52" i="45"/>
  <c r="E53" i="45"/>
  <c r="E54" i="45"/>
  <c r="E56" i="45"/>
  <c r="E60" i="45"/>
  <c r="E61" i="45"/>
  <c r="E62" i="45"/>
  <c r="E63" i="45"/>
  <c r="E64" i="45"/>
  <c r="E65" i="45"/>
  <c r="E14" i="45"/>
  <c r="E11" i="45" l="1"/>
  <c r="F14" i="45"/>
  <c r="E69" i="45" l="1"/>
  <c r="F74" i="45"/>
  <c r="F67" i="45"/>
  <c r="F11" i="45"/>
  <c r="F77" i="45" l="1"/>
  <c r="F79" i="45" s="1"/>
  <c r="F69" i="45"/>
  <c r="D74" i="45"/>
  <c r="C74" i="45"/>
  <c r="D67" i="45"/>
  <c r="C67" i="45"/>
  <c r="D11" i="45"/>
  <c r="C11" i="45"/>
  <c r="C69" i="45" l="1"/>
  <c r="D77" i="45"/>
  <c r="D79" i="45" s="1"/>
  <c r="C77" i="45"/>
  <c r="D69" i="45"/>
  <c r="C79" i="45" l="1"/>
  <c r="E79" i="45" s="1"/>
  <c r="E77" i="45"/>
</calcChain>
</file>

<file path=xl/sharedStrings.xml><?xml version="1.0" encoding="utf-8"?>
<sst xmlns="http://schemas.openxmlformats.org/spreadsheetml/2006/main" count="140" uniqueCount="131">
  <si>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</si>
  <si>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</si>
  <si>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</si>
  <si>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</si>
  <si>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</si>
  <si>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</si>
  <si>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DOWNSTATE MUSIC CLUB</t>
  </si>
  <si>
    <t xml:space="preserve">PEDS'R'US                                            </t>
  </si>
  <si>
    <t xml:space="preserve">WINTER/SPRING EVENTS                                         </t>
  </si>
  <si>
    <t xml:space="preserve">THANKSGIVING DINNER                                  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</si>
  <si>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</si>
  <si>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</si>
  <si>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</si>
  <si>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</si>
  <si>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</si>
  <si>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</si>
  <si>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</si>
  <si>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</si>
  <si>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</si>
  <si>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DOWNSTATE CHRISTIAN FELLOWSHIP</t>
  </si>
  <si>
    <t>MUSLIM STUDENTS ASSOCIATION</t>
  </si>
  <si>
    <t>40-70075-016-30001</t>
  </si>
  <si>
    <t>40-30008-016-30001</t>
  </si>
  <si>
    <t>40-49001-016-30001</t>
  </si>
  <si>
    <t>40-40001-016-30001</t>
  </si>
  <si>
    <t>40-70009-016-30001</t>
  </si>
  <si>
    <t>40-70244-016-30001</t>
  </si>
  <si>
    <t>40-70261-016-30001</t>
  </si>
  <si>
    <t>40-70281-016-30001</t>
  </si>
  <si>
    <t>40-70248-016-30001</t>
  </si>
  <si>
    <t>40-70080-016-30001</t>
  </si>
  <si>
    <t>40-70347-016-30001</t>
  </si>
  <si>
    <t>40-70254-016-30001</t>
  </si>
  <si>
    <t>40-70256-016-30001</t>
  </si>
  <si>
    <t>40-70255-016-30001</t>
  </si>
  <si>
    <t>40-70257-016-30001</t>
  </si>
  <si>
    <t>40-70258-016-30001</t>
  </si>
  <si>
    <t>40-70330-016-30001</t>
  </si>
  <si>
    <t>40-70264-016-30001</t>
  </si>
  <si>
    <t>40-70262-016-30001</t>
  </si>
  <si>
    <t>40-70173-016-30001</t>
  </si>
  <si>
    <t>40-70263-016-30001</t>
  </si>
  <si>
    <t>40-70266-016-30001</t>
  </si>
  <si>
    <t>40-70348-016-30001</t>
  </si>
  <si>
    <t>40-70268-016-30001</t>
  </si>
  <si>
    <t>40-70270-016-30001</t>
  </si>
  <si>
    <t>40-70269-016-30001</t>
  </si>
  <si>
    <t>40-70349-016-30001</t>
  </si>
  <si>
    <t>40-70227-016-30001</t>
  </si>
  <si>
    <t>40-70280-016-30001</t>
  </si>
  <si>
    <t>40-70284-016-30001</t>
  </si>
  <si>
    <t>40-70294-016-30001</t>
  </si>
  <si>
    <t>40-70295-016-30001</t>
  </si>
  <si>
    <t>Faculty Student Association of DMC-Student Activity Fund</t>
  </si>
  <si>
    <t>University Council (UC)</t>
  </si>
  <si>
    <t>40-70350-016-30001</t>
  </si>
  <si>
    <t>ACTIVITIES FEES INCOME</t>
  </si>
  <si>
    <t>AMERICAN MEDICAL WOMEN'S ASSOCIATION (AMWA)</t>
  </si>
  <si>
    <t>CHINESE AMERICAN MEDICAL SOCIETY (CAMS)</t>
  </si>
  <si>
    <t>FAMILY MEDICINE INTEREST GROUP (FMIG)</t>
  </si>
  <si>
    <t>LATINO MEDICAL STUDENT ASSOCIATION (LMSA)</t>
  </si>
  <si>
    <t>40-70356-016-30001</t>
  </si>
  <si>
    <t>MULTICULTURAL FAIR</t>
  </si>
  <si>
    <t>40-70260-016-30001</t>
  </si>
  <si>
    <t>40-70357-016-30001</t>
  </si>
  <si>
    <t>SERVICE LEARNING POSTER COMPETITION</t>
  </si>
  <si>
    <t>40-70358-016-30001</t>
  </si>
  <si>
    <t>SUNY STUDENT ASSEMBLY</t>
  </si>
  <si>
    <t>40-70135-016-30001</t>
  </si>
  <si>
    <t>UC MEETING DINNERS</t>
  </si>
  <si>
    <t>40-70245-016-30001</t>
  </si>
  <si>
    <t>STUDENTS FOR SOCIAL RESPONSIBILITY</t>
  </si>
  <si>
    <t>AMERICAN MEDICAL ASSOCIATION - MEDICAL SOCIETY OF NYS</t>
  </si>
  <si>
    <t>40-70361-016-30001</t>
  </si>
  <si>
    <t>Comments</t>
  </si>
  <si>
    <t>BUDGET TEMPLATE</t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</si>
  <si>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</si>
  <si>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</si>
  <si>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</si>
  <si>
    <t>Certified Budget 2019 - 2020</t>
  </si>
  <si>
    <t>Difference (Funds Avail)</t>
  </si>
  <si>
    <t>ASIAN PACIFIC AMERICAN MEDICAL STUDENT ASSN (APAMSA)</t>
  </si>
  <si>
    <t>BROOKLYN FEE CLINIC (BFC)</t>
  </si>
  <si>
    <t>DOWNSTATE DEVELOPMENTAL DISABILITIES (DDD)</t>
  </si>
  <si>
    <t>DOWNSTATE DIALOGES</t>
  </si>
  <si>
    <t>40-70373-016-30001</t>
  </si>
  <si>
    <t>DOWNSTATE BOOK CLUB</t>
  </si>
  <si>
    <t>DOWNSTATE MEDICAL ENTREPRENEURSHIP CLUB (DMEC)</t>
  </si>
  <si>
    <t>DOWNSTATE OB-GYN SOCIETY</t>
  </si>
  <si>
    <t>DOWNSTATE STUDENTS FOR CHOICE</t>
  </si>
  <si>
    <t>DOWNSTATE INITIATIVE FOR NUTRITIONAL EMPOWERMENT</t>
  </si>
  <si>
    <t>GLOBAL HEALTH CLUB</t>
  </si>
  <si>
    <t xml:space="preserve">MAIMONIDES SOCIETY                                     </t>
  </si>
  <si>
    <t>MEDICAL ARTISTS' GUILD/ BROOKLYN STORIES</t>
  </si>
  <si>
    <t>NATIONAL PERINATAL ASSOCIATION STUDENT SOCIETY (NPASS)</t>
  </si>
  <si>
    <t>SIMULATION CENTER</t>
  </si>
  <si>
    <t>PROGRAMS &amp; PROGRAMS</t>
  </si>
  <si>
    <t>PSYCHIATRY STUDENT INTEREST GROUP (PSYCHSIG)</t>
  </si>
  <si>
    <t>STUDENT INTEREST GROUP IN NEUROLOGY (SIGN)</t>
  </si>
  <si>
    <t>STUDENTS FOR A NATIONAL HEALTHCARE PROGRAM</t>
  </si>
  <si>
    <t>40-70364-016-30001</t>
  </si>
  <si>
    <t>WOMEN IN SCIENCE &amp; ENGINEERING AT DOWNSTATE (WISED)</t>
  </si>
  <si>
    <t>YEAYBOOK ADVERTISEMENTS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</si>
  <si>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</si>
  <si>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</si>
  <si>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</si>
  <si>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Proposed Budget 2020 - 2021</t>
  </si>
  <si>
    <t>40-70291-016-30001</t>
  </si>
  <si>
    <t>ASSOCIATION OF WOMEN'S SURGEONS</t>
  </si>
  <si>
    <t>40-70377-016-30001</t>
  </si>
  <si>
    <t>DOWNSTATE IMMIGRANT HEALTH INITIATIVE</t>
  </si>
  <si>
    <t>40-70374-016-30001</t>
  </si>
  <si>
    <t>40-70289-016-30001</t>
  </si>
  <si>
    <t>DOWNSTATE ORGANIZATION OF SOUTH ASIANS</t>
  </si>
  <si>
    <t>DOWNSTATE ORTHOPEDICS CLUB/SPORTS MEDICINE</t>
  </si>
  <si>
    <t>40-70384-016-30001</t>
  </si>
  <si>
    <t>DOWNSTATE PLASTIC &amp; RECONSTRUCTIVE SURGERY INTEREST GROUP</t>
  </si>
  <si>
    <t>DOWNSTATE PRIDE CLUB</t>
  </si>
  <si>
    <t>40-70370-016-30001</t>
  </si>
  <si>
    <t>DOWNSTATE STREET MEDICINE OUTREACH ASSOCIATION</t>
  </si>
  <si>
    <t>40-70371-016-30001</t>
  </si>
  <si>
    <t>DOWNSTATE STUDENT NURSING ASSOCIATION (DSNA)</t>
  </si>
  <si>
    <t>DOWNSTATE SURGERY CLUB</t>
  </si>
  <si>
    <t>40-70375-016-30001</t>
  </si>
  <si>
    <t>NURSING MEDICAL STUDENT ALLIANCE</t>
  </si>
  <si>
    <t>40-70379-016-30001</t>
  </si>
  <si>
    <t>PHOTOGRAPHY CLUB</t>
  </si>
  <si>
    <t>PHYSICIAN ASSISTANT CLUB</t>
  </si>
  <si>
    <t>40-70376-016-30001</t>
  </si>
  <si>
    <t>40-70369-016-30001</t>
  </si>
  <si>
    <t>SUNY DOWNSTATE CHAPTER OF PHYSICIANS FOR HUMAN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</si>
</sst>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62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0" fontId="1" fillId="0" borderId="0" xfId="51"/>
    <xf numFmtId="43" fontId="7" fillId="0" borderId="12" xfId="28" applyFont="1" applyFill="1" applyBorder="1"/>
    <xf numFmtId="43" fontId="1" fillId="0" borderId="12" xfId="28" applyFont="1" applyFill="1" applyBorder="1"/>
    <xf numFmtId="43" fontId="7" fillId="24" borderId="12" xfId="28" applyFont="1" applyFill="1" applyBorder="1"/>
    <xf numFmtId="44" fontId="22" fillId="0" borderId="11" xfId="29" applyNumberFormat="1" applyFont="1" applyFill="1" applyBorder="1"/>
    <xf numFmtId="0" fontId="30" fillId="0" borderId="0" xfId="51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1" applyNumberFormat="1" applyFont="1" applyBorder="1" applyAlignment="1">
      <alignment horizontal="left"/>
    </xf>
    <xf numFmtId="44" fontId="1" fillId="0" borderId="10" xfId="29" applyFont="1" applyFill="1" applyBorder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/>
    <cellStyle name="Normal 2" xfId="39"/>
    <cellStyle name="Normal 3" xfId="40"/>
    <cellStyle name="Normal 4" xfId="41"/>
    <cellStyle name="Normal 5" xfId="42"/>
    <cellStyle name="Normal 6" xfId="43"/>
    <cellStyle name="Normal 7" xfId="49"/>
    <cellStyle name="Normal 8" xfId="50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zoomScaleNormal="100" workbookViewId="0">
      <selection activeCell="E74" sqref="E74"/>
    </sheetView>
  </sheetViews>
  <sheetFormatPr defaultRowHeight="12.75" x14ac:dyDescent="0.2"/>
  <cols>
    <col min="1" max="1" width="19.42578125" style="3" customWidth="1"/>
    <col min="2" max="2" width="68.42578125" style="3" bestFit="1" customWidth="1"/>
    <col min="3" max="3" width="15.7109375" style="1" customWidth="1"/>
    <col min="4" max="5" width="15.7109375" style="2" customWidth="1"/>
    <col min="6" max="6" width="15.7109375" style="1" customWidth="1"/>
    <col min="7" max="7" width="41.5703125" customWidth="1"/>
    <col min="8" max="12" width="9.140625" style="3"/>
    <col min="13" max="33" width="8.7109375" style="3" customWidth="1"/>
    <col min="34" max="16384" width="9.140625" style="3"/>
  </cols>
  <sheetData>
    <row r="1" spans="1:11" ht="15.75" x14ac:dyDescent="0.25">
      <c r="A1" s="57" t="s">
        <v>53</v>
      </c>
      <c r="B1" s="57"/>
      <c r="C1" s="57"/>
      <c r="D1" s="57"/>
      <c r="E1" s="57"/>
      <c r="F1" s="57"/>
      <c r="G1" s="57"/>
    </row>
    <row r="2" spans="1:11" ht="15.75" x14ac:dyDescent="0.25">
      <c r="A2" s="57" t="s">
        <v>54</v>
      </c>
      <c r="B2" s="57"/>
      <c r="C2" s="57"/>
      <c r="D2" s="57"/>
      <c r="E2" s="57"/>
      <c r="F2" s="57"/>
      <c r="G2" s="57"/>
    </row>
    <row r="3" spans="1:11" ht="15.75" x14ac:dyDescent="0.25">
      <c r="A3" s="58" t="s">
        <v>103</v>
      </c>
      <c r="B3" s="58"/>
      <c r="C3" s="58"/>
      <c r="D3" s="58"/>
      <c r="E3" s="58"/>
      <c r="F3" s="58"/>
      <c r="G3" s="58"/>
      <c r="H3" s="56"/>
      <c r="I3" s="56"/>
      <c r="J3" s="56"/>
      <c r="K3" s="56"/>
    </row>
    <row r="4" spans="1:11" ht="15.75" x14ac:dyDescent="0.25">
      <c r="A4" s="59" t="s">
        <v>75</v>
      </c>
      <c r="B4" s="59"/>
      <c r="C4" s="59"/>
      <c r="D4" s="59"/>
      <c r="E4" s="59"/>
      <c r="F4" s="59"/>
      <c r="G4" s="59"/>
      <c r="H4" s="37"/>
      <c r="I4" s="37"/>
      <c r="J4" s="37"/>
      <c r="K4" s="37"/>
    </row>
    <row r="5" spans="1:11" ht="38.25" customHeight="1" x14ac:dyDescent="0.25">
      <c r="A5" s="54" t="s">
        <v>104</v>
      </c>
      <c r="B5" s="54"/>
      <c r="C5" s="54"/>
      <c r="D5" s="54"/>
      <c r="E5" s="54"/>
      <c r="F5" s="54"/>
      <c r="G5" s="54"/>
      <c r="H5" s="37"/>
      <c r="I5" s="37"/>
      <c r="J5" s="37"/>
      <c r="K5" s="37"/>
    </row>
    <row r="6" spans="1:11" x14ac:dyDescent="0.2">
      <c r="A6" s="60" t="s">
        <v>76</v>
      </c>
      <c r="B6" s="60"/>
      <c r="C6" s="60"/>
      <c r="D6" s="60"/>
      <c r="E6" s="60"/>
      <c r="F6" s="60"/>
      <c r="G6" s="60"/>
    </row>
    <row r="7" spans="1:11" ht="38.25" x14ac:dyDescent="0.2">
      <c r="A7" s="4" t="s">
        <v>0</v>
      </c>
      <c r="B7" s="4" t="s">
        <v>1</v>
      </c>
      <c r="C7" s="40" t="s">
        <v>79</v>
      </c>
      <c r="D7" s="41" t="s">
        <v>105</v>
      </c>
      <c r="E7" s="41" t="s">
        <v>80</v>
      </c>
      <c r="F7" s="40" t="s">
        <v>106</v>
      </c>
      <c r="G7" s="39" t="s">
        <v>74</v>
      </c>
    </row>
    <row r="8" spans="1:11" x14ac:dyDescent="0.2">
      <c r="A8" s="5"/>
      <c r="B8" s="5"/>
      <c r="C8" s="6"/>
      <c r="D8" s="7"/>
      <c r="E8" s="7"/>
      <c r="F8" s="6"/>
    </row>
    <row r="9" spans="1:11" x14ac:dyDescent="0.2">
      <c r="A9" s="8" t="s">
        <v>23</v>
      </c>
      <c r="B9" s="34" t="s">
        <v>56</v>
      </c>
      <c r="C9" s="9">
        <v>32660</v>
      </c>
      <c r="D9" s="38">
        <v>34030.04</v>
      </c>
      <c r="E9" s="38">
        <v>1370.04</v>
      </c>
      <c r="F9" s="43"/>
    </row>
    <row r="10" spans="1:11" x14ac:dyDescent="0.2">
      <c r="A10" s="8" t="s">
        <v>24</v>
      </c>
      <c r="B10" s="8" t="s">
        <v>2</v>
      </c>
      <c r="C10" s="10">
        <v>12918.16</v>
      </c>
      <c r="D10" s="21">
        <v>12918.16</v>
      </c>
      <c r="E10" s="61">
        <v>0</v>
      </c>
      <c r="F10" s="44"/>
    </row>
    <row r="11" spans="1:11" ht="16.5" customHeight="1" x14ac:dyDescent="0.2">
      <c r="A11" s="12" t="s">
        <v>3</v>
      </c>
      <c r="B11" s="12"/>
      <c r="C11" s="13">
        <f>SUM(C9:C10)</f>
        <v>45578.16</v>
      </c>
      <c r="D11" s="14">
        <f>SUM(D9:D10)</f>
        <v>46948.2</v>
      </c>
      <c r="E11" s="14">
        <f>SUM(E9:E10)</f>
        <v>1370.04</v>
      </c>
      <c r="F11" s="42">
        <f>SUM(F9:F10)</f>
        <v>0</v>
      </c>
      <c r="G11" s="49" t="s">
        <v>77</v>
      </c>
    </row>
    <row r="12" spans="1:11" x14ac:dyDescent="0.2">
      <c r="A12" s="15"/>
      <c r="B12" s="15"/>
      <c r="C12" s="16"/>
      <c r="F12" s="16"/>
    </row>
    <row r="13" spans="1:11" ht="33" customHeight="1" x14ac:dyDescent="0.2">
      <c r="A13" s="12" t="s">
        <v>4</v>
      </c>
      <c r="B13" s="55" t="s">
        <v>78</v>
      </c>
      <c r="C13" s="55"/>
      <c r="D13" s="55"/>
      <c r="E13" s="55"/>
      <c r="F13" s="55"/>
      <c r="G13" s="55"/>
    </row>
    <row r="14" spans="1:11" x14ac:dyDescent="0.2">
      <c r="A14" s="8" t="s">
        <v>25</v>
      </c>
      <c r="B14" s="17" t="s">
        <v>5</v>
      </c>
      <c r="C14" s="9">
        <v>1612</v>
      </c>
      <c r="D14" s="30">
        <v>0</v>
      </c>
      <c r="E14" s="30">
        <f>C14-D14</f>
        <v>1612</v>
      </c>
      <c r="F14" s="45">
        <f>ROUND(+C14*1.024,0)</f>
        <v>1651</v>
      </c>
      <c r="G14" s="49" t="s">
        <v>77</v>
      </c>
      <c r="I14" s="8"/>
    </row>
    <row r="15" spans="1:11" x14ac:dyDescent="0.2">
      <c r="A15" s="36" t="s">
        <v>70</v>
      </c>
      <c r="B15" s="34" t="s">
        <v>72</v>
      </c>
      <c r="C15" s="18">
        <v>225</v>
      </c>
      <c r="D15" s="30">
        <v>0</v>
      </c>
      <c r="E15" s="30">
        <f t="shared" ref="E15:E65" si="0">C15-D15</f>
        <v>225</v>
      </c>
      <c r="F15" s="45"/>
      <c r="G15" s="49"/>
      <c r="I15" s="8"/>
    </row>
    <row r="16" spans="1:11" x14ac:dyDescent="0.2">
      <c r="A16" s="8" t="s">
        <v>26</v>
      </c>
      <c r="B16" s="34" t="s">
        <v>57</v>
      </c>
      <c r="C16" s="18">
        <v>150</v>
      </c>
      <c r="D16" s="30">
        <v>1</v>
      </c>
      <c r="E16" s="30">
        <f t="shared" si="0"/>
        <v>149</v>
      </c>
      <c r="F16" s="45"/>
      <c r="G16" s="49"/>
      <c r="I16" s="8"/>
    </row>
    <row r="17" spans="1:9" x14ac:dyDescent="0.2">
      <c r="A17" s="34" t="s">
        <v>27</v>
      </c>
      <c r="B17" s="34" t="s">
        <v>81</v>
      </c>
      <c r="C17" s="18">
        <v>120</v>
      </c>
      <c r="D17" s="30">
        <v>0</v>
      </c>
      <c r="E17" s="30">
        <f t="shared" si="0"/>
        <v>120</v>
      </c>
      <c r="F17" s="45"/>
      <c r="G17" s="49"/>
      <c r="I17" s="8"/>
    </row>
    <row r="18" spans="1:9" x14ac:dyDescent="0.2">
      <c r="A18" s="34" t="s">
        <v>107</v>
      </c>
      <c r="B18" s="34" t="s">
        <v>108</v>
      </c>
      <c r="C18" s="18">
        <v>100</v>
      </c>
      <c r="D18" s="30"/>
      <c r="E18" s="30">
        <f t="shared" si="0"/>
        <v>100</v>
      </c>
      <c r="F18" s="45"/>
      <c r="G18" s="49"/>
      <c r="I18" s="8"/>
    </row>
    <row r="19" spans="1:9" x14ac:dyDescent="0.2">
      <c r="A19" s="34" t="s">
        <v>49</v>
      </c>
      <c r="B19" s="34" t="s">
        <v>82</v>
      </c>
      <c r="C19" s="18">
        <v>700</v>
      </c>
      <c r="D19" s="30">
        <v>700</v>
      </c>
      <c r="E19" s="30">
        <f t="shared" si="0"/>
        <v>0</v>
      </c>
      <c r="F19" s="45"/>
      <c r="G19" s="49"/>
      <c r="I19" s="8"/>
    </row>
    <row r="20" spans="1:9" x14ac:dyDescent="0.2">
      <c r="A20" s="34" t="s">
        <v>28</v>
      </c>
      <c r="B20" s="34" t="s">
        <v>58</v>
      </c>
      <c r="C20" s="18">
        <v>300</v>
      </c>
      <c r="D20" s="30">
        <v>297.93</v>
      </c>
      <c r="E20" s="30">
        <f t="shared" si="0"/>
        <v>2.0699999999999932</v>
      </c>
      <c r="F20" s="45"/>
      <c r="G20" s="49"/>
      <c r="I20" s="8"/>
    </row>
    <row r="21" spans="1:9" x14ac:dyDescent="0.2">
      <c r="A21" s="34" t="s">
        <v>85</v>
      </c>
      <c r="B21" s="34" t="s">
        <v>86</v>
      </c>
      <c r="C21" s="18">
        <v>100</v>
      </c>
      <c r="D21" s="30">
        <v>40</v>
      </c>
      <c r="E21" s="30">
        <f t="shared" si="0"/>
        <v>60</v>
      </c>
      <c r="F21" s="45"/>
      <c r="G21" s="49"/>
      <c r="I21" s="8"/>
    </row>
    <row r="22" spans="1:9" x14ac:dyDescent="0.2">
      <c r="A22" s="8" t="s">
        <v>29</v>
      </c>
      <c r="B22" s="8" t="s">
        <v>19</v>
      </c>
      <c r="C22" s="18">
        <v>700</v>
      </c>
      <c r="D22" s="30">
        <v>-70.83</v>
      </c>
      <c r="E22" s="30">
        <f t="shared" si="0"/>
        <v>770.83</v>
      </c>
      <c r="F22" s="45"/>
      <c r="G22" s="49"/>
      <c r="I22" s="8"/>
    </row>
    <row r="23" spans="1:9" x14ac:dyDescent="0.2">
      <c r="A23" s="34" t="s">
        <v>52</v>
      </c>
      <c r="B23" s="34" t="s">
        <v>83</v>
      </c>
      <c r="C23" s="18">
        <v>400</v>
      </c>
      <c r="D23" s="30">
        <v>0</v>
      </c>
      <c r="E23" s="30">
        <f t="shared" si="0"/>
        <v>400</v>
      </c>
      <c r="F23" s="45"/>
      <c r="G23" s="49"/>
      <c r="I23" s="8"/>
    </row>
    <row r="24" spans="1:9" x14ac:dyDescent="0.2">
      <c r="A24" s="20" t="s">
        <v>21</v>
      </c>
      <c r="B24" s="34" t="s">
        <v>84</v>
      </c>
      <c r="C24" s="18">
        <v>225</v>
      </c>
      <c r="D24" s="19">
        <v>0</v>
      </c>
      <c r="E24" s="30">
        <f t="shared" si="0"/>
        <v>225</v>
      </c>
      <c r="F24" s="46"/>
      <c r="I24" s="8"/>
    </row>
    <row r="25" spans="1:9" x14ac:dyDescent="0.2">
      <c r="A25" s="36" t="s">
        <v>109</v>
      </c>
      <c r="B25" s="34" t="s">
        <v>110</v>
      </c>
      <c r="C25" s="18">
        <v>0</v>
      </c>
      <c r="D25" s="19">
        <v>-60</v>
      </c>
      <c r="E25" s="30">
        <f t="shared" si="0"/>
        <v>60</v>
      </c>
      <c r="F25" s="46"/>
      <c r="I25" s="8"/>
    </row>
    <row r="26" spans="1:9" x14ac:dyDescent="0.2">
      <c r="A26" s="36" t="s">
        <v>111</v>
      </c>
      <c r="B26" s="34" t="s">
        <v>90</v>
      </c>
      <c r="C26" s="18">
        <v>200</v>
      </c>
      <c r="D26" s="19">
        <v>0</v>
      </c>
      <c r="E26" s="30">
        <f t="shared" si="0"/>
        <v>200</v>
      </c>
      <c r="F26" s="46"/>
      <c r="I26" s="8"/>
    </row>
    <row r="27" spans="1:9" x14ac:dyDescent="0.2">
      <c r="A27" s="36" t="s">
        <v>55</v>
      </c>
      <c r="B27" s="34" t="s">
        <v>87</v>
      </c>
      <c r="C27" s="18">
        <v>200</v>
      </c>
      <c r="D27" s="19">
        <v>200</v>
      </c>
      <c r="E27" s="30">
        <f t="shared" si="0"/>
        <v>0</v>
      </c>
      <c r="F27" s="46"/>
      <c r="I27" s="8"/>
    </row>
    <row r="28" spans="1:9" x14ac:dyDescent="0.2">
      <c r="A28" s="36" t="s">
        <v>30</v>
      </c>
      <c r="B28" s="34" t="s">
        <v>6</v>
      </c>
      <c r="C28" s="18">
        <v>50</v>
      </c>
      <c r="D28" s="19">
        <v>0</v>
      </c>
      <c r="E28" s="30">
        <f t="shared" si="0"/>
        <v>50</v>
      </c>
      <c r="F28" s="46"/>
      <c r="I28" s="8"/>
    </row>
    <row r="29" spans="1:9" x14ac:dyDescent="0.2">
      <c r="A29" s="36" t="s">
        <v>36</v>
      </c>
      <c r="B29" s="34" t="s">
        <v>88</v>
      </c>
      <c r="C29" s="18">
        <v>0</v>
      </c>
      <c r="D29" s="19">
        <v>-150</v>
      </c>
      <c r="E29" s="30">
        <f t="shared" si="0"/>
        <v>150</v>
      </c>
      <c r="F29" s="46"/>
      <c r="I29" s="8"/>
    </row>
    <row r="30" spans="1:9" x14ac:dyDescent="0.2">
      <c r="A30" s="36" t="s">
        <v>112</v>
      </c>
      <c r="B30" s="35" t="s">
        <v>113</v>
      </c>
      <c r="C30" s="18">
        <v>0</v>
      </c>
      <c r="D30" s="19">
        <v>0</v>
      </c>
      <c r="E30" s="30">
        <f t="shared" si="0"/>
        <v>0</v>
      </c>
      <c r="F30" s="46"/>
      <c r="G30" s="3"/>
      <c r="I30" s="8"/>
    </row>
    <row r="31" spans="1:9" x14ac:dyDescent="0.2">
      <c r="A31" s="36" t="s">
        <v>63</v>
      </c>
      <c r="B31" s="35" t="s">
        <v>114</v>
      </c>
      <c r="C31" s="18">
        <v>75</v>
      </c>
      <c r="D31" s="19">
        <v>14.79</v>
      </c>
      <c r="E31" s="30">
        <f t="shared" si="0"/>
        <v>60.21</v>
      </c>
      <c r="F31" s="46"/>
      <c r="G31" s="3"/>
      <c r="I31" s="8"/>
    </row>
    <row r="32" spans="1:9" x14ac:dyDescent="0.2">
      <c r="A32" s="36" t="s">
        <v>115</v>
      </c>
      <c r="B32" s="35" t="s">
        <v>116</v>
      </c>
      <c r="C32" s="18">
        <v>0</v>
      </c>
      <c r="D32" s="19">
        <v>-80.5</v>
      </c>
      <c r="E32" s="30">
        <f t="shared" si="0"/>
        <v>80.5</v>
      </c>
      <c r="F32" s="46"/>
      <c r="G32" s="3"/>
      <c r="I32" s="8"/>
    </row>
    <row r="33" spans="1:9" x14ac:dyDescent="0.2">
      <c r="A33" s="34" t="s">
        <v>32</v>
      </c>
      <c r="B33" s="34" t="s">
        <v>117</v>
      </c>
      <c r="C33" s="19">
        <v>300</v>
      </c>
      <c r="D33" s="19">
        <v>0</v>
      </c>
      <c r="E33" s="30">
        <f t="shared" ref="E33:E35" si="1">C33-D33</f>
        <v>300</v>
      </c>
      <c r="F33" s="47"/>
      <c r="I33" s="8"/>
    </row>
    <row r="34" spans="1:9" x14ac:dyDescent="0.2">
      <c r="A34" s="36" t="s">
        <v>118</v>
      </c>
      <c r="B34" s="34" t="s">
        <v>119</v>
      </c>
      <c r="C34" s="19">
        <v>200</v>
      </c>
      <c r="D34" s="19">
        <v>0</v>
      </c>
      <c r="E34" s="30">
        <f t="shared" si="1"/>
        <v>200</v>
      </c>
      <c r="F34" s="47"/>
      <c r="I34" s="8"/>
    </row>
    <row r="35" spans="1:9" x14ac:dyDescent="0.2">
      <c r="A35" s="36" t="s">
        <v>120</v>
      </c>
      <c r="B35" s="34" t="s">
        <v>121</v>
      </c>
      <c r="C35" s="19">
        <v>0</v>
      </c>
      <c r="D35" s="19">
        <v>-130</v>
      </c>
      <c r="E35" s="30">
        <f t="shared" si="1"/>
        <v>130</v>
      </c>
      <c r="F35" s="47"/>
      <c r="I35" s="8"/>
    </row>
    <row r="36" spans="1:9" x14ac:dyDescent="0.2">
      <c r="A36" s="36" t="s">
        <v>44</v>
      </c>
      <c r="B36" s="35" t="s">
        <v>89</v>
      </c>
      <c r="C36" s="18">
        <v>200</v>
      </c>
      <c r="D36" s="19">
        <v>181.5</v>
      </c>
      <c r="E36" s="30">
        <f t="shared" si="0"/>
        <v>18.5</v>
      </c>
      <c r="F36" s="46"/>
      <c r="G36" s="3"/>
      <c r="I36" s="8"/>
    </row>
    <row r="37" spans="1:9" x14ac:dyDescent="0.2">
      <c r="A37" s="36" t="s">
        <v>44</v>
      </c>
      <c r="B37" s="35" t="s">
        <v>122</v>
      </c>
      <c r="C37" s="18">
        <v>0</v>
      </c>
      <c r="D37" s="19">
        <v>3</v>
      </c>
      <c r="E37" s="30">
        <f t="shared" si="0"/>
        <v>-3</v>
      </c>
      <c r="F37" s="46"/>
      <c r="G37" s="3"/>
      <c r="I37" s="8"/>
    </row>
    <row r="38" spans="1:9" x14ac:dyDescent="0.2">
      <c r="A38" s="36" t="s">
        <v>31</v>
      </c>
      <c r="B38" s="34" t="s">
        <v>59</v>
      </c>
      <c r="C38" s="18">
        <v>125</v>
      </c>
      <c r="D38" s="19">
        <v>0</v>
      </c>
      <c r="E38" s="30">
        <f t="shared" ref="E38" si="2">C38-D38</f>
        <v>125</v>
      </c>
      <c r="F38" s="46"/>
      <c r="I38" s="20"/>
    </row>
    <row r="39" spans="1:9" x14ac:dyDescent="0.2">
      <c r="A39" s="20" t="s">
        <v>50</v>
      </c>
      <c r="B39" s="34" t="s">
        <v>91</v>
      </c>
      <c r="C39" s="18">
        <v>225</v>
      </c>
      <c r="D39" s="19">
        <v>0</v>
      </c>
      <c r="E39" s="30">
        <f t="shared" si="0"/>
        <v>225</v>
      </c>
      <c r="F39" s="46"/>
      <c r="I39" s="8"/>
    </row>
    <row r="40" spans="1:9" x14ac:dyDescent="0.2">
      <c r="A40" s="36" t="s">
        <v>42</v>
      </c>
      <c r="B40" s="34" t="s">
        <v>60</v>
      </c>
      <c r="C40" s="18">
        <v>150</v>
      </c>
      <c r="D40" s="19">
        <v>134.63</v>
      </c>
      <c r="E40" s="30">
        <f t="shared" si="0"/>
        <v>15.370000000000005</v>
      </c>
      <c r="F40" s="46"/>
      <c r="I40" s="8"/>
    </row>
    <row r="41" spans="1:9" x14ac:dyDescent="0.2">
      <c r="A41" s="8" t="s">
        <v>34</v>
      </c>
      <c r="B41" s="35" t="s">
        <v>92</v>
      </c>
      <c r="C41" s="18">
        <v>700</v>
      </c>
      <c r="D41" s="19">
        <v>-13.46</v>
      </c>
      <c r="E41" s="30">
        <f t="shared" si="0"/>
        <v>713.46</v>
      </c>
      <c r="F41" s="46"/>
      <c r="I41" s="20"/>
    </row>
    <row r="42" spans="1:9" x14ac:dyDescent="0.2">
      <c r="A42" s="8" t="s">
        <v>33</v>
      </c>
      <c r="B42" s="34" t="s">
        <v>93</v>
      </c>
      <c r="C42" s="18">
        <v>550</v>
      </c>
      <c r="D42" s="19">
        <v>0</v>
      </c>
      <c r="E42" s="30">
        <f t="shared" si="0"/>
        <v>550</v>
      </c>
      <c r="F42" s="46"/>
      <c r="I42" s="8"/>
    </row>
    <row r="43" spans="1:9" x14ac:dyDescent="0.2">
      <c r="A43" s="36" t="s">
        <v>61</v>
      </c>
      <c r="B43" s="34" t="s">
        <v>62</v>
      </c>
      <c r="C43" s="18">
        <v>2500</v>
      </c>
      <c r="D43" s="19">
        <v>1947.57</v>
      </c>
      <c r="E43" s="30">
        <f t="shared" si="0"/>
        <v>552.43000000000006</v>
      </c>
      <c r="F43" s="46"/>
      <c r="I43" s="8"/>
    </row>
    <row r="44" spans="1:9" x14ac:dyDescent="0.2">
      <c r="A44" s="8" t="s">
        <v>35</v>
      </c>
      <c r="B44" s="17" t="s">
        <v>20</v>
      </c>
      <c r="C44" s="18">
        <v>1000</v>
      </c>
      <c r="D44" s="19">
        <v>905.5</v>
      </c>
      <c r="E44" s="30">
        <f t="shared" si="0"/>
        <v>94.5</v>
      </c>
      <c r="F44" s="46"/>
      <c r="I44" s="8"/>
    </row>
    <row r="45" spans="1:9" x14ac:dyDescent="0.2">
      <c r="A45" s="34" t="s">
        <v>73</v>
      </c>
      <c r="B45" s="35" t="s">
        <v>94</v>
      </c>
      <c r="C45" s="18">
        <v>0</v>
      </c>
      <c r="D45" s="19">
        <v>-25</v>
      </c>
      <c r="E45" s="30">
        <f t="shared" si="0"/>
        <v>25</v>
      </c>
      <c r="F45" s="46"/>
      <c r="I45" s="8"/>
    </row>
    <row r="46" spans="1:9" x14ac:dyDescent="0.2">
      <c r="A46" s="34" t="s">
        <v>123</v>
      </c>
      <c r="B46" s="35" t="s">
        <v>124</v>
      </c>
      <c r="C46" s="18">
        <v>200</v>
      </c>
      <c r="D46" s="19">
        <v>200</v>
      </c>
      <c r="E46" s="30">
        <f t="shared" si="0"/>
        <v>0</v>
      </c>
      <c r="F46" s="46"/>
      <c r="I46" s="8"/>
    </row>
    <row r="47" spans="1:9" x14ac:dyDescent="0.2">
      <c r="A47" s="8" t="s">
        <v>39</v>
      </c>
      <c r="B47" s="17" t="s">
        <v>7</v>
      </c>
      <c r="C47" s="18">
        <v>225</v>
      </c>
      <c r="D47" s="19">
        <v>0</v>
      </c>
      <c r="E47" s="30">
        <f t="shared" si="0"/>
        <v>225</v>
      </c>
      <c r="F47" s="46"/>
      <c r="I47" s="20"/>
    </row>
    <row r="48" spans="1:9" x14ac:dyDescent="0.2">
      <c r="A48" s="34" t="s">
        <v>125</v>
      </c>
      <c r="B48" s="35" t="s">
        <v>126</v>
      </c>
      <c r="C48" s="18">
        <v>0</v>
      </c>
      <c r="D48" s="19">
        <v>-50</v>
      </c>
      <c r="E48" s="30">
        <f t="shared" si="0"/>
        <v>50</v>
      </c>
      <c r="F48" s="46"/>
      <c r="I48" s="20"/>
    </row>
    <row r="49" spans="1:9" x14ac:dyDescent="0.2">
      <c r="A49" s="34" t="s">
        <v>37</v>
      </c>
      <c r="B49" s="35" t="s">
        <v>127</v>
      </c>
      <c r="C49" s="18">
        <v>0</v>
      </c>
      <c r="D49" s="19">
        <v>60</v>
      </c>
      <c r="E49" s="30">
        <f t="shared" si="0"/>
        <v>-60</v>
      </c>
      <c r="F49" s="46"/>
      <c r="I49" s="20"/>
    </row>
    <row r="50" spans="1:9" x14ac:dyDescent="0.2">
      <c r="A50" s="34" t="s">
        <v>40</v>
      </c>
      <c r="B50" s="34" t="s">
        <v>96</v>
      </c>
      <c r="C50" s="18">
        <v>15390.16</v>
      </c>
      <c r="D50" s="19">
        <v>3278</v>
      </c>
      <c r="E50" s="30">
        <f t="shared" si="0"/>
        <v>12112.16</v>
      </c>
      <c r="F50" s="46"/>
      <c r="I50" s="8"/>
    </row>
    <row r="51" spans="1:9" ht="20.25" hidden="1" customHeight="1" x14ac:dyDescent="0.2">
      <c r="A51" s="8" t="s">
        <v>42</v>
      </c>
      <c r="B51" s="34" t="s">
        <v>60</v>
      </c>
      <c r="C51" s="18"/>
      <c r="D51" s="19"/>
      <c r="E51" s="30">
        <f t="shared" si="0"/>
        <v>0</v>
      </c>
      <c r="F51" s="46"/>
      <c r="I51" s="20"/>
    </row>
    <row r="52" spans="1:9" x14ac:dyDescent="0.2">
      <c r="A52" s="34" t="s">
        <v>51</v>
      </c>
      <c r="B52" s="35" t="s">
        <v>10</v>
      </c>
      <c r="C52" s="18">
        <v>125</v>
      </c>
      <c r="D52" s="19">
        <v>0</v>
      </c>
      <c r="E52" s="30">
        <f t="shared" si="0"/>
        <v>125</v>
      </c>
      <c r="F52" s="46"/>
      <c r="I52" s="8"/>
    </row>
    <row r="53" spans="1:9" x14ac:dyDescent="0.2">
      <c r="A53" s="8" t="s">
        <v>41</v>
      </c>
      <c r="B53" s="35" t="s">
        <v>97</v>
      </c>
      <c r="C53" s="18">
        <v>100</v>
      </c>
      <c r="D53" s="19">
        <v>0</v>
      </c>
      <c r="E53" s="30">
        <f t="shared" si="0"/>
        <v>100</v>
      </c>
      <c r="F53" s="46"/>
      <c r="I53" s="20"/>
    </row>
    <row r="54" spans="1:9" x14ac:dyDescent="0.2">
      <c r="A54" s="34" t="s">
        <v>64</v>
      </c>
      <c r="B54" s="35" t="s">
        <v>65</v>
      </c>
      <c r="C54" s="18">
        <v>1000</v>
      </c>
      <c r="D54" s="19">
        <v>0</v>
      </c>
      <c r="E54" s="30">
        <f t="shared" si="0"/>
        <v>1000</v>
      </c>
      <c r="F54" s="46"/>
      <c r="I54" s="20"/>
    </row>
    <row r="55" spans="1:9" x14ac:dyDescent="0.2">
      <c r="A55" s="34" t="s">
        <v>128</v>
      </c>
      <c r="B55" s="35" t="s">
        <v>95</v>
      </c>
      <c r="C55" s="18">
        <v>300</v>
      </c>
      <c r="D55" s="19"/>
      <c r="E55" s="30">
        <f t="shared" si="0"/>
        <v>300</v>
      </c>
      <c r="F55" s="46"/>
      <c r="I55" s="20"/>
    </row>
    <row r="56" spans="1:9" x14ac:dyDescent="0.2">
      <c r="A56" s="34" t="s">
        <v>45</v>
      </c>
      <c r="B56" s="35" t="s">
        <v>98</v>
      </c>
      <c r="C56" s="18">
        <v>50</v>
      </c>
      <c r="D56" s="19">
        <v>0</v>
      </c>
      <c r="E56" s="30">
        <f t="shared" si="0"/>
        <v>50</v>
      </c>
      <c r="F56" s="46"/>
      <c r="I56" s="20"/>
    </row>
    <row r="57" spans="1:9" x14ac:dyDescent="0.2">
      <c r="A57" s="36" t="s">
        <v>38</v>
      </c>
      <c r="B57" s="34" t="s">
        <v>99</v>
      </c>
      <c r="C57" s="18">
        <v>125</v>
      </c>
      <c r="D57" s="19">
        <v>6.5</v>
      </c>
      <c r="E57" s="30">
        <f t="shared" ref="E57:E59" si="3">C57-D57</f>
        <v>118.5</v>
      </c>
      <c r="F57" s="46"/>
      <c r="I57" s="20"/>
    </row>
    <row r="58" spans="1:9" x14ac:dyDescent="0.2">
      <c r="A58" s="8" t="s">
        <v>46</v>
      </c>
      <c r="B58" s="35" t="s">
        <v>71</v>
      </c>
      <c r="C58" s="18">
        <v>650</v>
      </c>
      <c r="D58" s="19">
        <v>0</v>
      </c>
      <c r="E58" s="30">
        <f t="shared" si="3"/>
        <v>650</v>
      </c>
      <c r="F58" s="46"/>
      <c r="I58" s="20"/>
    </row>
    <row r="59" spans="1:9" x14ac:dyDescent="0.2">
      <c r="A59" s="36" t="s">
        <v>129</v>
      </c>
      <c r="B59" s="34" t="s">
        <v>130</v>
      </c>
      <c r="C59" s="18">
        <v>75</v>
      </c>
      <c r="D59" s="19">
        <v>14.79</v>
      </c>
      <c r="E59" s="30">
        <f t="shared" si="3"/>
        <v>60.21</v>
      </c>
      <c r="F59" s="46"/>
      <c r="I59" s="20"/>
    </row>
    <row r="60" spans="1:9" x14ac:dyDescent="0.2">
      <c r="A60" s="34" t="s">
        <v>66</v>
      </c>
      <c r="B60" s="35" t="s">
        <v>67</v>
      </c>
      <c r="C60" s="18">
        <v>1200</v>
      </c>
      <c r="D60" s="19">
        <v>447.2</v>
      </c>
      <c r="E60" s="30">
        <f t="shared" si="0"/>
        <v>752.8</v>
      </c>
      <c r="F60" s="46"/>
      <c r="I60" s="8"/>
    </row>
    <row r="61" spans="1:9" x14ac:dyDescent="0.2">
      <c r="A61" s="8" t="s">
        <v>47</v>
      </c>
      <c r="B61" s="17" t="s">
        <v>9</v>
      </c>
      <c r="C61" s="18">
        <v>2000</v>
      </c>
      <c r="D61" s="19">
        <v>0</v>
      </c>
      <c r="E61" s="30">
        <f t="shared" si="0"/>
        <v>2000</v>
      </c>
      <c r="F61" s="46"/>
      <c r="I61" s="8"/>
    </row>
    <row r="62" spans="1:9" x14ac:dyDescent="0.2">
      <c r="A62" s="34" t="s">
        <v>68</v>
      </c>
      <c r="B62" s="35" t="s">
        <v>69</v>
      </c>
      <c r="C62" s="18">
        <v>2500</v>
      </c>
      <c r="D62" s="19">
        <v>1952.86</v>
      </c>
      <c r="E62" s="30">
        <f t="shared" si="0"/>
        <v>547.1400000000001</v>
      </c>
      <c r="F62" s="46"/>
      <c r="I62" s="20"/>
    </row>
    <row r="63" spans="1:9" x14ac:dyDescent="0.2">
      <c r="A63" s="20" t="s">
        <v>43</v>
      </c>
      <c r="B63" s="8" t="s">
        <v>8</v>
      </c>
      <c r="C63" s="18">
        <v>8000</v>
      </c>
      <c r="D63" s="19">
        <v>8000</v>
      </c>
      <c r="E63" s="30">
        <f t="shared" si="0"/>
        <v>0</v>
      </c>
      <c r="F63" s="46"/>
      <c r="I63" s="20"/>
    </row>
    <row r="64" spans="1:9" x14ac:dyDescent="0.2">
      <c r="A64" s="36" t="s">
        <v>100</v>
      </c>
      <c r="B64" s="34" t="s">
        <v>101</v>
      </c>
      <c r="C64" s="18">
        <v>200</v>
      </c>
      <c r="D64" s="19">
        <v>0</v>
      </c>
      <c r="E64" s="30">
        <f t="shared" si="0"/>
        <v>200</v>
      </c>
      <c r="F64" s="46"/>
      <c r="I64" s="20"/>
    </row>
    <row r="65" spans="1:9" x14ac:dyDescent="0.2">
      <c r="A65" s="34" t="s">
        <v>48</v>
      </c>
      <c r="B65" s="34" t="s">
        <v>102</v>
      </c>
      <c r="C65" s="18">
        <v>750</v>
      </c>
      <c r="D65" s="19">
        <v>500</v>
      </c>
      <c r="E65" s="30">
        <f t="shared" si="0"/>
        <v>250</v>
      </c>
      <c r="F65" s="46"/>
      <c r="I65" s="20"/>
    </row>
    <row r="66" spans="1:9" ht="13.5" thickBot="1" x14ac:dyDescent="0.25">
      <c r="A66" s="20"/>
      <c r="B66" s="8"/>
      <c r="C66" s="50"/>
      <c r="D66" s="51"/>
      <c r="E66" s="51"/>
      <c r="F66" s="52"/>
      <c r="I66" s="8"/>
    </row>
    <row r="67" spans="1:9" x14ac:dyDescent="0.2">
      <c r="A67" s="27" t="s">
        <v>11</v>
      </c>
      <c r="B67" s="24"/>
      <c r="C67" s="22">
        <f>SUM(C14:C66)</f>
        <v>43997.16</v>
      </c>
      <c r="D67" s="22">
        <f>SUM(D14:D66)</f>
        <v>18305.48</v>
      </c>
      <c r="E67" s="22">
        <f>SUM(E14:E66)</f>
        <v>25691.679999999997</v>
      </c>
      <c r="F67" s="22">
        <f>SUM(F14:F66)</f>
        <v>1651</v>
      </c>
      <c r="G67" s="49" t="s">
        <v>77</v>
      </c>
    </row>
    <row r="68" spans="1:9" s="23" customFormat="1" x14ac:dyDescent="0.2">
      <c r="A68" s="27"/>
      <c r="B68" s="28"/>
      <c r="C68" s="25"/>
      <c r="D68" s="26"/>
      <c r="E68" s="26"/>
      <c r="F68" s="25"/>
      <c r="G68" s="49"/>
    </row>
    <row r="69" spans="1:9" x14ac:dyDescent="0.2">
      <c r="A69" s="27" t="s">
        <v>12</v>
      </c>
      <c r="C69" s="18">
        <f>C11-C67</f>
        <v>1581</v>
      </c>
      <c r="D69" s="18">
        <f>D11-D67</f>
        <v>28642.719999999998</v>
      </c>
      <c r="E69" s="18">
        <f>+E11+E67</f>
        <v>27061.719999999998</v>
      </c>
      <c r="F69" s="18">
        <f>F11-F67</f>
        <v>-1651</v>
      </c>
      <c r="G69" t="s">
        <v>77</v>
      </c>
    </row>
    <row r="70" spans="1:9" x14ac:dyDescent="0.2">
      <c r="A70" s="27"/>
      <c r="C70" s="18"/>
      <c r="D70" s="18"/>
      <c r="E70" s="18"/>
      <c r="F70" s="18"/>
    </row>
    <row r="71" spans="1:9" x14ac:dyDescent="0.2">
      <c r="A71" s="27"/>
      <c r="C71" s="2"/>
      <c r="D71" s="26"/>
      <c r="E71" s="26"/>
      <c r="F71" s="2"/>
      <c r="G71" s="49"/>
    </row>
    <row r="72" spans="1:9" x14ac:dyDescent="0.2">
      <c r="A72" s="27" t="s">
        <v>13</v>
      </c>
      <c r="D72" s="26"/>
      <c r="E72" s="26"/>
    </row>
    <row r="73" spans="1:9" x14ac:dyDescent="0.2">
      <c r="A73" s="28" t="s">
        <v>22</v>
      </c>
      <c r="B73" s="3" t="s">
        <v>14</v>
      </c>
      <c r="C73" s="11">
        <v>1581</v>
      </c>
      <c r="D73" s="21">
        <v>0</v>
      </c>
      <c r="E73" s="21">
        <f>C69</f>
        <v>1581</v>
      </c>
      <c r="F73" s="48"/>
    </row>
    <row r="74" spans="1:9" x14ac:dyDescent="0.2">
      <c r="A74" s="12" t="s">
        <v>15</v>
      </c>
      <c r="C74" s="29">
        <f>SUM(C73)</f>
        <v>1581</v>
      </c>
      <c r="D74" s="22">
        <f>SUM(D73)</f>
        <v>0</v>
      </c>
      <c r="E74" s="22">
        <f>SUM(E73)</f>
        <v>1581</v>
      </c>
      <c r="F74" s="29">
        <f>SUM(F73)</f>
        <v>0</v>
      </c>
      <c r="G74" t="s">
        <v>77</v>
      </c>
    </row>
    <row r="75" spans="1:9" x14ac:dyDescent="0.2">
      <c r="D75" s="26"/>
      <c r="E75" s="26"/>
      <c r="G75" s="49"/>
    </row>
    <row r="76" spans="1:9" x14ac:dyDescent="0.2">
      <c r="A76" s="27"/>
      <c r="B76" s="28"/>
      <c r="D76" s="26"/>
      <c r="E76" s="26"/>
    </row>
    <row r="77" spans="1:9" x14ac:dyDescent="0.2">
      <c r="A77" s="27" t="s">
        <v>16</v>
      </c>
      <c r="B77" s="28"/>
      <c r="C77" s="30">
        <f>C67+C74</f>
        <v>45578.16</v>
      </c>
      <c r="D77" s="30">
        <f>D67+D74</f>
        <v>18305.48</v>
      </c>
      <c r="E77" s="30">
        <f>+C77-D77</f>
        <v>27272.680000000004</v>
      </c>
      <c r="F77" s="30">
        <f>F67+F74</f>
        <v>1651</v>
      </c>
      <c r="G77" s="49" t="s">
        <v>77</v>
      </c>
    </row>
    <row r="78" spans="1:9" x14ac:dyDescent="0.2">
      <c r="A78" s="28"/>
      <c r="B78" s="28"/>
      <c r="C78" s="26"/>
      <c r="D78" s="26"/>
      <c r="E78" s="26"/>
      <c r="F78" s="26"/>
      <c r="G78" s="49"/>
    </row>
    <row r="79" spans="1:9" ht="13.5" thickBot="1" x14ac:dyDescent="0.25">
      <c r="A79" s="23" t="s">
        <v>17</v>
      </c>
      <c r="B79" s="28"/>
      <c r="C79" s="31">
        <f>C11-C77</f>
        <v>0</v>
      </c>
      <c r="D79" s="31">
        <f>D11-D77</f>
        <v>28642.719999999998</v>
      </c>
      <c r="E79" s="53">
        <f>+D79-C79</f>
        <v>28642.719999999998</v>
      </c>
      <c r="F79" s="31">
        <f>F11-F77</f>
        <v>-1651</v>
      </c>
      <c r="G79" s="49" t="s">
        <v>77</v>
      </c>
    </row>
    <row r="80" spans="1:9" ht="13.5" thickTop="1" x14ac:dyDescent="0.2">
      <c r="A80" s="28"/>
      <c r="B80" s="28"/>
      <c r="C80" s="32"/>
      <c r="D80" s="26"/>
      <c r="E80" s="26"/>
      <c r="F80" s="32"/>
      <c r="G80" s="49"/>
    </row>
    <row r="81" spans="1:6" x14ac:dyDescent="0.2">
      <c r="A81" s="33" t="s">
        <v>18</v>
      </c>
      <c r="B81" s="28"/>
      <c r="C81" s="32"/>
      <c r="D81" s="26"/>
      <c r="E81" s="26"/>
      <c r="F81" s="32"/>
    </row>
    <row r="82" spans="1:6" x14ac:dyDescent="0.2">
      <c r="C82" s="32"/>
      <c r="D82" s="26"/>
      <c r="E82" s="26"/>
      <c r="F82" s="32"/>
    </row>
    <row r="83" spans="1:6" x14ac:dyDescent="0.2">
      <c r="D83" s="26"/>
      <c r="E83" s="26"/>
    </row>
    <row r="84" spans="1:6" x14ac:dyDescent="0.2">
      <c r="D84" s="26"/>
      <c r="E84" s="26"/>
    </row>
    <row r="85" spans="1:6" x14ac:dyDescent="0.2">
      <c r="D85" s="26"/>
      <c r="E85" s="26"/>
    </row>
  </sheetData>
  <mergeCells count="8">
    <mergeCell ref="A5:G5"/>
    <mergeCell ref="B13:G13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Budget Template</vt:lpstr>
      <vt:lpstr>'FY21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2018-04-27T20:13:07Z</cp:lastPrinted>
  <dcterms:created xsi:type="dcterms:W3CDTF">2016-08-31T12:35:18Z</dcterms:created>
  <dcterms:modified xsi:type="dcterms:W3CDTF">2020-04-30T19:33:33Z</dcterms:modified>
</cp:coreProperties>
</file>