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2" documentId="8_{B664EF95-1646-4E4A-833A-59A003736FEA}" xr6:coauthVersionLast="36" xr6:coauthVersionMax="36" xr10:uidLastSave="{3D29A75D-58E7-46C4-A2DF-53CEBDE033F8}"/>
  <bookViews>
    <workbookView xWindow="240" yWindow="150" windowWidth="20700" windowHeight="10680" xr2:uid="{00000000-000D-0000-FFFF-FFFF00000000}"/>
  </bookViews>
  <sheets>
    <sheet name="FY26 Budget Template" sheetId="56" r:id="rId1"/>
  </sheets>
  <definedNames>
    <definedName name="_xlnm.Print_Area" localSheetId="0">'FY26 Budget Template'!$A$1:$J$110</definedName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Template'!A1048576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Template'!$A$9:$B$9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H89" i="56" l="1"/>
  <c r="H87" i="56"/>
  <c r="H69" i="56"/>
  <c r="H64" i="56"/>
  <c r="H61" i="56"/>
  <c r="H57" i="56"/>
  <c r="H55" i="56"/>
  <c r="H51" i="56"/>
  <c r="H46" i="56"/>
  <c r="H35" i="56"/>
  <c r="H27" i="56"/>
  <c r="H18" i="56"/>
  <c r="F87" i="56"/>
  <c r="F88" i="56"/>
  <c r="F89" i="56"/>
  <c r="F18" i="56"/>
  <c r="F69" i="56"/>
  <c r="F64" i="56"/>
  <c r="F61" i="56"/>
  <c r="F57" i="56"/>
  <c r="F55" i="56"/>
  <c r="F51" i="56"/>
  <c r="F46" i="56"/>
  <c r="F35" i="56"/>
  <c r="F27" i="56"/>
  <c r="F26" i="56" l="1"/>
  <c r="H26" i="56" s="1"/>
  <c r="F34" i="56" l="1"/>
  <c r="H34" i="56" s="1"/>
  <c r="F31" i="56"/>
  <c r="H31" i="56" s="1"/>
  <c r="F22" i="56"/>
  <c r="H22" i="56" s="1"/>
  <c r="F21" i="56"/>
  <c r="H21" i="56" s="1"/>
  <c r="F90" i="56"/>
  <c r="H90" i="56" s="1"/>
  <c r="H88" i="56"/>
  <c r="F83" i="56"/>
  <c r="H83" i="56" s="1"/>
  <c r="F77" i="56"/>
  <c r="H77" i="56" s="1"/>
  <c r="F71" i="56"/>
  <c r="H71" i="56" s="1"/>
  <c r="F53" i="56"/>
  <c r="H53" i="56" s="1"/>
  <c r="F47" i="56"/>
  <c r="H47" i="56" s="1"/>
  <c r="F45" i="56"/>
  <c r="H45" i="56" s="1"/>
  <c r="F43" i="56"/>
  <c r="H43" i="56" s="1"/>
  <c r="F42" i="56"/>
  <c r="H42" i="56" s="1"/>
  <c r="F40" i="56"/>
  <c r="H40" i="56" s="1"/>
  <c r="F37" i="56"/>
  <c r="H37" i="56" s="1"/>
  <c r="F96" i="56"/>
  <c r="H96" i="56" s="1"/>
  <c r="F95" i="56"/>
  <c r="H95" i="56" s="1"/>
  <c r="F94" i="56"/>
  <c r="H94" i="56" s="1"/>
  <c r="F93" i="56"/>
  <c r="H93" i="56" s="1"/>
  <c r="F92" i="56"/>
  <c r="H92" i="56" s="1"/>
  <c r="F91" i="56"/>
  <c r="H91" i="56" s="1"/>
  <c r="F86" i="56"/>
  <c r="H86" i="56" s="1"/>
  <c r="F85" i="56"/>
  <c r="H85" i="56" s="1"/>
  <c r="F84" i="56"/>
  <c r="H84" i="56" s="1"/>
  <c r="F82" i="56"/>
  <c r="H82" i="56" s="1"/>
  <c r="F81" i="56"/>
  <c r="H81" i="56" s="1"/>
  <c r="F80" i="56"/>
  <c r="H80" i="56" s="1"/>
  <c r="F79" i="56"/>
  <c r="H79" i="56" s="1"/>
  <c r="F78" i="56"/>
  <c r="H78" i="56" s="1"/>
  <c r="F76" i="56"/>
  <c r="H76" i="56" s="1"/>
  <c r="F75" i="56"/>
  <c r="H75" i="56" s="1"/>
  <c r="F74" i="56"/>
  <c r="H74" i="56" s="1"/>
  <c r="F73" i="56"/>
  <c r="H73" i="56" s="1"/>
  <c r="F72" i="56"/>
  <c r="H72" i="56" s="1"/>
  <c r="F70" i="56"/>
  <c r="H70" i="56" s="1"/>
  <c r="F68" i="56"/>
  <c r="H68" i="56" s="1"/>
  <c r="F67" i="56"/>
  <c r="H67" i="56" s="1"/>
  <c r="F66" i="56"/>
  <c r="H66" i="56" s="1"/>
  <c r="F65" i="56"/>
  <c r="H65" i="56" s="1"/>
  <c r="F63" i="56"/>
  <c r="H63" i="56" s="1"/>
  <c r="F62" i="56"/>
  <c r="H62" i="56" s="1"/>
  <c r="F60" i="56"/>
  <c r="H60" i="56" s="1"/>
  <c r="F59" i="56"/>
  <c r="H59" i="56" s="1"/>
  <c r="F58" i="56"/>
  <c r="H58" i="56" s="1"/>
  <c r="F56" i="56"/>
  <c r="H56" i="56" s="1"/>
  <c r="F54" i="56"/>
  <c r="H54" i="56" s="1"/>
  <c r="F52" i="56"/>
  <c r="H52" i="56" s="1"/>
  <c r="F50" i="56"/>
  <c r="H50" i="56" s="1"/>
  <c r="F49" i="56"/>
  <c r="H49" i="56" s="1"/>
  <c r="F48" i="56"/>
  <c r="H48" i="56" s="1"/>
  <c r="F44" i="56"/>
  <c r="H44" i="56" s="1"/>
  <c r="G98" i="56" l="1"/>
  <c r="F38" i="56"/>
  <c r="H38" i="56" s="1"/>
  <c r="E98" i="56"/>
  <c r="D98" i="56"/>
  <c r="C98" i="56"/>
  <c r="F25" i="56"/>
  <c r="H25" i="56" s="1"/>
  <c r="F33" i="56"/>
  <c r="H33" i="56" s="1"/>
  <c r="F19" i="56"/>
  <c r="H19" i="56" s="1"/>
  <c r="D104" i="56" l="1"/>
  <c r="E104" i="56"/>
  <c r="F104" i="56"/>
  <c r="F29" i="56"/>
  <c r="H29" i="56" s="1"/>
  <c r="F32" i="56"/>
  <c r="H32" i="56" s="1"/>
  <c r="H104" i="56" l="1"/>
  <c r="F24" i="56"/>
  <c r="H24" i="56" s="1"/>
  <c r="F23" i="56"/>
  <c r="F20" i="56"/>
  <c r="H20" i="56" s="1"/>
  <c r="F41" i="56" l="1"/>
  <c r="H41" i="56" s="1"/>
  <c r="C104" i="56" l="1"/>
  <c r="I104" i="56" l="1"/>
  <c r="I14" i="56"/>
  <c r="G106" i="56" l="1"/>
  <c r="F39" i="56"/>
  <c r="F36" i="56"/>
  <c r="H36" i="56" s="1"/>
  <c r="F30" i="56"/>
  <c r="H30" i="56" s="1"/>
  <c r="F28" i="56"/>
  <c r="H28" i="56" s="1"/>
  <c r="H23" i="56"/>
  <c r="F17" i="56"/>
  <c r="G14" i="56"/>
  <c r="E14" i="56"/>
  <c r="D14" i="56"/>
  <c r="C14" i="56"/>
  <c r="C100" i="56" s="1"/>
  <c r="F98" i="56" l="1"/>
  <c r="F106" i="56" s="1"/>
  <c r="F108" i="56" s="1"/>
  <c r="H39" i="56"/>
  <c r="G108" i="56"/>
  <c r="E106" i="56"/>
  <c r="E108" i="56"/>
  <c r="D106" i="56"/>
  <c r="D108" i="56" s="1"/>
  <c r="H17" i="56"/>
  <c r="C106" i="56"/>
  <c r="C108" i="56" s="1"/>
  <c r="H14" i="56"/>
  <c r="F14" i="56"/>
  <c r="H98" i="56" l="1"/>
  <c r="H106" i="56" s="1"/>
  <c r="H108" i="56" s="1"/>
  <c r="I17" i="56"/>
  <c r="I98" i="56" s="1"/>
  <c r="I106" i="56" l="1"/>
  <c r="I108" i="56" s="1"/>
  <c r="I100" i="56"/>
</calcChain>
</file>

<file path=xl/sharedStrings.xml><?xml version="1.0" encoding="utf-8"?>
<sst xmlns="http://schemas.openxmlformats.org/spreadsheetml/2006/main" count="208" uniqueCount="201">
  <si>
    <t>Account</t>
  </si>
  <si>
    <t>Income</t>
  </si>
  <si>
    <t>Total Income</t>
  </si>
  <si>
    <t>Program Expenses</t>
  </si>
  <si>
    <t xml:space="preserve">ADMINISTRATION FEE                                   </t>
  </si>
  <si>
    <t>CLASS RESERVE</t>
  </si>
  <si>
    <t xml:space="preserve">PEDS'R'US                                            </t>
  </si>
  <si>
    <t xml:space="preserve">ONCOLOGY CLUB                                        </t>
  </si>
  <si>
    <t>ASSOCIATION OF WOMEN'S SURGEONS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</si>
  <si>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</si>
  <si>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</si>
  <si>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</si>
  <si>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</si>
  <si>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</si>
  <si>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</si>
  <si>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</si>
  <si>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</si>
  <si>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</si>
  <si>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BROOKLYN FREE CLINIC</t>
  </si>
  <si>
    <t>40-30008-012-30001</t>
  </si>
  <si>
    <t>40-70244-012-30001</t>
  </si>
  <si>
    <t>40-70009-012-30001</t>
  </si>
  <si>
    <t>40-70248-012-30001</t>
  </si>
  <si>
    <t>40-72000-012-30001</t>
  </si>
  <si>
    <t>40-70075-012-30001</t>
  </si>
  <si>
    <t>40-70249-012-30001</t>
  </si>
  <si>
    <t>40-70250-012-30001</t>
  </si>
  <si>
    <t>40-70252-012-30001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</si>
  <si>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</si>
  <si>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</si>
  <si>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</si>
  <si>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</si>
  <si>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</si>
  <si>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</si>
  <si>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</si>
  <si>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</si>
  <si>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</si>
  <si>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</si>
  <si>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</si>
  <si>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</si>
  <si>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40-70266-012-30001</t>
  </si>
  <si>
    <t>40-70270-012-30001</t>
  </si>
  <si>
    <t>40-70272-012-30001</t>
  </si>
  <si>
    <t>40-70273-012-30001</t>
  </si>
  <si>
    <t>40-70274-012-30001</t>
  </si>
  <si>
    <t>40-70226-012-30001</t>
  </si>
  <si>
    <t>40-70277-012-30001</t>
  </si>
  <si>
    <t>40-70280-012-30001</t>
  </si>
  <si>
    <t>40-70281-012-30001</t>
  </si>
  <si>
    <t>40-70154-012-30001</t>
  </si>
  <si>
    <t>40-70284-012-30001</t>
  </si>
  <si>
    <t>40-70287-012-30001</t>
  </si>
  <si>
    <t>40-70289-012-30001</t>
  </si>
  <si>
    <t>40-70291-012-30001</t>
  </si>
  <si>
    <t>40-70294-012-30001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</si>
  <si>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</si>
  <si>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</si>
  <si>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</si>
  <si>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</si>
  <si>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SEX IN MEDICINE WEEK</t>
  </si>
  <si>
    <t>AMERICAN MEDICAL WOMEN'S ASSOCIATIONA (AMWA)</t>
  </si>
  <si>
    <t>ASIAN PACIFIC AMERICAN ASSOCIATION (APAMSA)</t>
  </si>
  <si>
    <t>40-70135-012-30001</t>
  </si>
  <si>
    <t>MEETINGS (FOOD AND BEVERAGE)</t>
  </si>
  <si>
    <t>FAMILY MEDICINE INTEREST GROUP (FMIG)</t>
  </si>
  <si>
    <t>MAIMONIDES SOCIETY</t>
  </si>
  <si>
    <t>MUSLIM STUDENTS ASSOCIATION (MSA)</t>
  </si>
  <si>
    <t>OPTHALMOLOGY CLUB</t>
  </si>
  <si>
    <t>WINTER BALL / SPRING FLING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</si>
  <si>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</si>
  <si>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</si>
  <si>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</si>
  <si>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</si>
  <si>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</si>
  <si>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</si>
  <si>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</si>
  <si>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</si>
  <si>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</si>
  <si>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</si>
  <si>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</si>
  <si>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</si>
  <si>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</si>
  <si>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</si>
  <si>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t>ACTIVITIES FEES INCOME</t>
  </si>
  <si>
    <t>ENT/ OTOLARYNGOLOGY CLUB</t>
  </si>
  <si>
    <t xml:space="preserve">PROGRAMS AND PROJECTS                                      </t>
  </si>
  <si>
    <t>STUDENTS FOR A NATIONAL HEALTH PROG (SNAHP)</t>
  </si>
  <si>
    <t>40-70347-012-30001</t>
  </si>
  <si>
    <t>40-49001-012-30001</t>
  </si>
  <si>
    <t>BUDGET TEMPLATE</t>
  </si>
  <si>
    <t>Comments</t>
  </si>
  <si>
    <t>Note: If a Club/Org does its own fundraising, Be sure to mark Column K comment= "Retains Any Prior Year Rollover".</t>
  </si>
  <si>
    <t>Formula cell (Don't change)</t>
  </si>
  <si>
    <t>ROLLOVER BALANCE - MSC</t>
  </si>
  <si>
    <t>40-70367-012-30001</t>
  </si>
  <si>
    <t>40-70368-012-30001</t>
  </si>
  <si>
    <t>GLOBAL HEALTH CLUB</t>
  </si>
  <si>
    <t>MEDICAL ARTISTS GUILD/BROOKLN STORIES</t>
  </si>
  <si>
    <t>40-70374-012-30001</t>
  </si>
  <si>
    <t>STUDENT INTEREST GROUP IN NEUROLOGY (SIGN)</t>
  </si>
  <si>
    <t>40-70370-012-30001</t>
  </si>
  <si>
    <t>PSYCHIATRY STUDENT INTEREST GROUP (PHYCHSIG)</t>
  </si>
  <si>
    <t>40-70369-012-30001</t>
  </si>
  <si>
    <t>40-70388-012-30001</t>
  </si>
  <si>
    <t>YTD Funds Spent</t>
  </si>
  <si>
    <t>40-70393-012-30001</t>
  </si>
  <si>
    <t>BUILDING THE NEXT GENERATION OF AMERICAN PHYSICIANS</t>
  </si>
  <si>
    <t>40-72025-012-30001</t>
  </si>
  <si>
    <t>40-70392-012-30001</t>
  </si>
  <si>
    <t>40-70397-012-30001</t>
  </si>
  <si>
    <t>PM&amp;R INTEREST GROUP</t>
  </si>
  <si>
    <t>40-70398-012-30001</t>
  </si>
  <si>
    <t>SENIOR WEEK</t>
  </si>
  <si>
    <t>STUDENT ORGANIZATION LEADERSHIP TRAINING</t>
  </si>
  <si>
    <t>CLASS 2025</t>
  </si>
  <si>
    <t>40-70399-012-30001</t>
  </si>
  <si>
    <t>AMERICAN ASSOCIATION OF NEUROLOGICAL SURGEONS</t>
  </si>
  <si>
    <t>40-70022-012-30001</t>
  </si>
  <si>
    <t>BADMINTON CLUB</t>
  </si>
  <si>
    <t>40-72026-012-30001</t>
  </si>
  <si>
    <t>CLASS 2026</t>
  </si>
  <si>
    <t>40-70407-012-30001</t>
  </si>
  <si>
    <t>CRITICAL CARE MEDICINE INTEREST GROUP</t>
  </si>
  <si>
    <t>DIALYSIS SIDEKICKS</t>
  </si>
  <si>
    <t>40-70373-012-30001</t>
  </si>
  <si>
    <t>40-70400-012-30001</t>
  </si>
  <si>
    <t>GLOBAL SURGERY STUDENT ALLIANCE AT SUNY DOWNSTATE</t>
  </si>
  <si>
    <t>YTD Fundraising Income</t>
  </si>
  <si>
    <t>SEXUAL HEALTH,EDUCATION &amp; ADVOCACY</t>
  </si>
  <si>
    <t>40-70404-012-30001</t>
  </si>
  <si>
    <t>40-70411-012-30001</t>
  </si>
  <si>
    <t>STUDENT ACTIVITIES FAIR</t>
  </si>
  <si>
    <t>40-70410-012-30001</t>
  </si>
  <si>
    <t>SUTURING EQUIPMENT</t>
  </si>
  <si>
    <t>40-70413-012-30001</t>
  </si>
  <si>
    <t>ZOOM ACCOUNT</t>
  </si>
  <si>
    <t>ANESTHESIA SOCIETY</t>
  </si>
  <si>
    <t>ART INSTALLATION SOCIETY (DAIS)</t>
  </si>
  <si>
    <t>BOOK CLUB AT DOWNSTATE</t>
  </si>
  <si>
    <t>CHRISTIAN FELLOWSHIP (DCF) AT DOWNSTATE</t>
  </si>
  <si>
    <t>40-72027-012-30001</t>
  </si>
  <si>
    <t>CLASS 2027</t>
  </si>
  <si>
    <t>40-70416-012-30001</t>
  </si>
  <si>
    <t>CONFERENCE FUNDING</t>
  </si>
  <si>
    <t xml:space="preserve">DANIEL HALE WILLIAMS SOCIETY (DHWS)                       </t>
  </si>
  <si>
    <t>DERMATOGTOLOGY CLUB</t>
  </si>
  <si>
    <t>40-70251-012-30001</t>
  </si>
  <si>
    <t>EMERGENCY MEDICINE INTEREST GROUP (EMIG)</t>
  </si>
  <si>
    <t xml:space="preserve">ETHICS SOCIETY AT DOWNSTATE                                 </t>
  </si>
  <si>
    <t>40-70401-012-30001</t>
  </si>
  <si>
    <t>GI INTEREST GROUP</t>
  </si>
  <si>
    <t>INITIATIVE FOR NUTRITIONAL EMPOWERMENT</t>
  </si>
  <si>
    <t>40-70390-012-30001</t>
  </si>
  <si>
    <t>LIFESTYLE MEDICINE INTEREST GROUP</t>
  </si>
  <si>
    <t>MUSIC CLUB AT DOWNSTATE</t>
  </si>
  <si>
    <t>OB/GYN SOCIETY</t>
  </si>
  <si>
    <t>ORGANIZATION OF SOUTH ASIANS</t>
  </si>
  <si>
    <t>ORTHOPAEDICS CLUB AND SPORTS MEDICINE</t>
  </si>
  <si>
    <t>PHYSICIANS FOR HUMAN RIGHTS AT DOWNSTATE</t>
  </si>
  <si>
    <t>40-70384-012-30001</t>
  </si>
  <si>
    <t>PLASTIC &amp; RECONSTRUCTIVE SURGERY INTEREST GROUP</t>
  </si>
  <si>
    <t>PRIDE CLUB AT DOWNSTATE</t>
  </si>
  <si>
    <t>40-70177-012-30001</t>
  </si>
  <si>
    <t>RADIOLOLGY CLUB</t>
  </si>
  <si>
    <t>STREET MEDICINE OUTREACH ASSOCIATION AT DOWNSTATE</t>
  </si>
  <si>
    <t>40-70269-012-30001</t>
  </si>
  <si>
    <t>STUDENT FOR SOCIAL RESPONSIBILITY</t>
  </si>
  <si>
    <t>40-70268-012-30001</t>
  </si>
  <si>
    <t>STUDENTS FOR CHOICE AT DOWNSTATE</t>
  </si>
  <si>
    <t>40-70419-012-30001</t>
  </si>
  <si>
    <t>STUDENTS WITH DISABILITIES AND CHRONIC ILLNESS AT DOWNSTATE</t>
  </si>
  <si>
    <t>SURGERY CLUB AT DOWNSTATE</t>
  </si>
  <si>
    <t>UROLOGY CLUB</t>
  </si>
  <si>
    <t>WHITE COATS FOR BLACK LIVES (DWC4BL)</t>
  </si>
  <si>
    <t>FY 2026 = June 1, 2025 through May 31, 2026</t>
  </si>
  <si>
    <t>Certified Budget 2025</t>
  </si>
  <si>
    <t>Proposed Budget 2026</t>
  </si>
  <si>
    <t>40-70423-012-30001</t>
  </si>
  <si>
    <t>ADVERSITY IN MEDICINE</t>
  </si>
  <si>
    <t>40-70425-012-30001</t>
  </si>
  <si>
    <t>BOOK CLUB WITHOUT BORDERS</t>
  </si>
  <si>
    <t>CLASS 2028</t>
  </si>
  <si>
    <t>40-72028-012-30001</t>
  </si>
  <si>
    <t>40-70422-012-30001</t>
  </si>
  <si>
    <t>FIRST GENERATION HEALTHCARE PROFESSIONALS</t>
  </si>
  <si>
    <t>40-70276-012-30001</t>
  </si>
  <si>
    <t>INTERNAL MEDICINE INTEREST GROUP</t>
  </si>
  <si>
    <t>40-70420-012-30001</t>
  </si>
  <si>
    <t>MAKER CLUB</t>
  </si>
  <si>
    <t>40-70350-012-30001</t>
  </si>
  <si>
    <t>MEDICAL ENTREPRENURSHIP CLUB (DMEC)</t>
  </si>
  <si>
    <t>40-70361-012-30001</t>
  </si>
  <si>
    <t>NATIONAL PREINATAL ASSOCIATION STUDENT SOCIETY (NPASS)</t>
  </si>
  <si>
    <t>40-70147-012-30001</t>
  </si>
  <si>
    <t>OPERATION SMILE</t>
  </si>
  <si>
    <t>40-70379-012-30001</t>
  </si>
  <si>
    <t>PHOTOGRAPHY CLUB</t>
  </si>
  <si>
    <t>40-70421-012-30001</t>
  </si>
  <si>
    <t>STUDENTS FOR ARTIFICIAL INTELLIGENCE IN MEDICINE (SAIM)</t>
  </si>
  <si>
    <t>40-70424-012-30001</t>
  </si>
  <si>
    <t>STUDENTS FOR JUSTICE IN PALESTINE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</si>
</sst>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4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39" fontId="33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44" fontId="1" fillId="25" borderId="0" xfId="30" applyFont="1" applyFill="1" applyBorder="1"/>
    <xf numFmtId="43" fontId="1" fillId="25" borderId="0" xfId="28" applyFont="1" applyFill="1" applyBorder="1"/>
    <xf numFmtId="44" fontId="0" fillId="0" borderId="0" xfId="0" applyNumberFormat="1" applyBorder="1"/>
    <xf numFmtId="43" fontId="0" fillId="0" borderId="0" xfId="28" applyFont="1" applyBorder="1"/>
    <xf numFmtId="43" fontId="23" fillId="0" borderId="0" xfId="28" applyFont="1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6" xfId="0" applyFont="1" applyBorder="1"/>
    <xf numFmtId="0" fontId="23" fillId="0" borderId="17" xfId="0" applyNumberFormat="1" applyFont="1" applyBorder="1"/>
    <xf numFmtId="39" fontId="33" fillId="0" borderId="18" xfId="0" applyNumberFormat="1" applyFont="1" applyBorder="1" applyAlignment="1">
      <alignment horizontal="center" wrapText="1"/>
    </xf>
    <xf numFmtId="0" fontId="23" fillId="0" borderId="15" xfId="0" applyNumberFormat="1" applyFont="1" applyBorder="1"/>
    <xf numFmtId="0" fontId="1" fillId="0" borderId="15" xfId="0" applyNumberFormat="1" applyFont="1" applyFill="1" applyBorder="1"/>
    <xf numFmtId="0" fontId="23" fillId="0" borderId="15" xfId="0" applyNumberFormat="1" applyFont="1" applyFill="1" applyBorder="1"/>
    <xf numFmtId="0" fontId="1" fillId="0" borderId="16" xfId="56" applyBorder="1"/>
    <xf numFmtId="0" fontId="24" fillId="0" borderId="15" xfId="0" applyNumberFormat="1" applyFont="1" applyBorder="1"/>
    <xf numFmtId="44" fontId="1" fillId="25" borderId="0" xfId="0" applyNumberFormat="1" applyFont="1" applyFill="1" applyBorder="1"/>
    <xf numFmtId="0" fontId="1" fillId="0" borderId="15" xfId="0" applyNumberFormat="1" applyFont="1" applyFill="1" applyBorder="1" applyAlignment="1">
      <alignment horizontal="left"/>
    </xf>
    <xf numFmtId="0" fontId="0" fillId="0" borderId="15" xfId="0" applyBorder="1"/>
    <xf numFmtId="0" fontId="0" fillId="0" borderId="15" xfId="0" applyFill="1" applyBorder="1"/>
    <xf numFmtId="0" fontId="23" fillId="0" borderId="15" xfId="0" applyFont="1" applyBorder="1"/>
    <xf numFmtId="0" fontId="23" fillId="0" borderId="15" xfId="0" applyFont="1" applyFill="1" applyBorder="1"/>
    <xf numFmtId="0" fontId="25" fillId="0" borderId="19" xfId="0" applyFont="1" applyBorder="1"/>
    <xf numFmtId="0" fontId="0" fillId="0" borderId="20" xfId="0" applyFill="1" applyBorder="1"/>
    <xf numFmtId="39" fontId="0" fillId="0" borderId="20" xfId="0" applyNumberFormat="1" applyFill="1" applyBorder="1"/>
    <xf numFmtId="0" fontId="0" fillId="0" borderId="21" xfId="0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13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164" fontId="1" fillId="0" borderId="15" xfId="56" applyNumberFormat="1" applyFont="1" applyBorder="1" applyAlignment="1">
      <alignment horizontal="left"/>
    </xf>
    <xf numFmtId="164" fontId="1" fillId="0" borderId="0" xfId="56" applyNumberFormat="1" applyFont="1" applyBorder="1" applyAlignment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49" xr:uid="{00000000-0005-0000-0000-00001D000000}"/>
    <cellStyle name="Currency" xfId="30" builtinId="4"/>
    <cellStyle name="Currency 2" xfId="31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 xr:uid="{00000000-0005-0000-0000-00002A000000}"/>
    <cellStyle name="Normal 12" xfId="56" xr:uid="{00000000-0005-0000-0000-00002B000000}"/>
    <cellStyle name="Normal 2" xfId="41" xr:uid="{00000000-0005-0000-0000-00002C000000}"/>
    <cellStyle name="Normal 3" xfId="42" xr:uid="{00000000-0005-0000-0000-00002D000000}"/>
    <cellStyle name="Normal 4" xfId="48" xr:uid="{00000000-0005-0000-0000-00002E000000}"/>
    <cellStyle name="Normal 5" xfId="50" xr:uid="{00000000-0005-0000-0000-00002F000000}"/>
    <cellStyle name="Normal 6" xfId="51" xr:uid="{00000000-0005-0000-0000-000030000000}"/>
    <cellStyle name="Normal 7" xfId="52" xr:uid="{00000000-0005-0000-0000-000031000000}"/>
    <cellStyle name="Normal 8" xfId="53" xr:uid="{00000000-0005-0000-0000-000032000000}"/>
    <cellStyle name="Normal 9" xfId="54" xr:uid="{00000000-0005-0000-0000-000033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"/>
  <sheetViews>
    <sheetView tabSelected="1" zoomScaleNormal="100" workbookViewId="0">
      <pane ySplit="9" topLeftCell="A85" activePane="bottomLeft" state="frozen"/>
      <selection activeCell="J109" sqref="J109"/>
      <selection pane="bottomLeft" activeCell="H104" sqref="H104"/>
    </sheetView>
  </sheetViews>
  <sheetFormatPr defaultRowHeight="12.75" x14ac:dyDescent="0.2"/>
  <cols>
    <col min="1" max="1" width="19.85546875" style="1" customWidth="1"/>
    <col min="2" max="2" width="68.42578125" style="1" bestFit="1" customWidth="1"/>
    <col min="3" max="9" width="15.7109375" style="2" customWidth="1"/>
    <col min="10" max="10" width="41.5703125" customWidth="1"/>
    <col min="11" max="11" width="10.28515625" style="30" bestFit="1" customWidth="1"/>
    <col min="12" max="12" width="11.85546875" style="1" bestFit="1" customWidth="1"/>
    <col min="13" max="30" width="8.7109375" style="1" customWidth="1"/>
    <col min="31" max="16384" width="9.140625" style="1"/>
  </cols>
  <sheetData>
    <row r="1" spans="1:11" ht="23.25" x14ac:dyDescent="0.35">
      <c r="A1" s="32"/>
      <c r="B1" s="63" t="s">
        <v>56</v>
      </c>
      <c r="C1" s="63"/>
      <c r="D1" s="63"/>
      <c r="E1" s="63"/>
      <c r="F1" s="63"/>
      <c r="G1" s="63"/>
      <c r="H1" s="63"/>
      <c r="I1" s="33"/>
      <c r="J1" s="34"/>
    </row>
    <row r="2" spans="1:11" ht="18" customHeight="1" x14ac:dyDescent="0.25">
      <c r="A2" s="35"/>
      <c r="B2" s="64" t="s">
        <v>57</v>
      </c>
      <c r="C2" s="64"/>
      <c r="D2" s="64"/>
      <c r="E2" s="64"/>
      <c r="F2" s="64"/>
      <c r="G2" s="64"/>
      <c r="H2" s="64"/>
      <c r="I2" s="1"/>
      <c r="J2" s="36"/>
    </row>
    <row r="3" spans="1:11" ht="15.75" x14ac:dyDescent="0.25">
      <c r="A3" s="35"/>
      <c r="B3" s="65" t="s">
        <v>174</v>
      </c>
      <c r="C3" s="65"/>
      <c r="D3" s="65"/>
      <c r="E3" s="65"/>
      <c r="F3" s="65"/>
      <c r="G3" s="65"/>
      <c r="H3" s="65"/>
      <c r="I3" s="1"/>
      <c r="J3" s="36"/>
    </row>
    <row r="4" spans="1:11" ht="15.75" x14ac:dyDescent="0.25">
      <c r="A4" s="35"/>
      <c r="B4" s="66" t="s">
        <v>89</v>
      </c>
      <c r="C4" s="66"/>
      <c r="D4" s="66"/>
      <c r="E4" s="66"/>
      <c r="F4" s="66"/>
      <c r="G4" s="66"/>
      <c r="H4" s="66"/>
      <c r="I4" s="1"/>
      <c r="J4" s="36"/>
    </row>
    <row r="5" spans="1:11" x14ac:dyDescent="0.2">
      <c r="A5" s="67"/>
      <c r="B5" s="68"/>
      <c r="C5" s="68"/>
      <c r="D5" s="68"/>
      <c r="E5" s="68"/>
      <c r="F5" s="68"/>
      <c r="G5" s="68"/>
      <c r="H5" s="68"/>
      <c r="I5" s="1"/>
      <c r="J5" s="36"/>
    </row>
    <row r="6" spans="1:11" x14ac:dyDescent="0.2">
      <c r="A6" s="69"/>
      <c r="B6" s="70"/>
      <c r="C6" s="70"/>
      <c r="D6" s="70"/>
      <c r="E6" s="70"/>
      <c r="F6" s="70"/>
      <c r="G6" s="70"/>
      <c r="H6" s="70"/>
      <c r="I6" s="1"/>
      <c r="J6" s="36"/>
    </row>
    <row r="7" spans="1:11" x14ac:dyDescent="0.2">
      <c r="A7" s="37"/>
      <c r="B7" s="38"/>
      <c r="C7" s="39"/>
      <c r="D7" s="39"/>
      <c r="E7" s="39"/>
      <c r="F7" s="40" t="s">
        <v>69</v>
      </c>
      <c r="G7" s="39"/>
      <c r="H7" s="40" t="s">
        <v>70</v>
      </c>
      <c r="I7" s="39"/>
      <c r="J7" s="41"/>
    </row>
    <row r="8" spans="1:11" s="16" customFormat="1" x14ac:dyDescent="0.2">
      <c r="A8" s="42"/>
      <c r="B8" s="43"/>
      <c r="C8" s="40" t="s">
        <v>71</v>
      </c>
      <c r="D8" s="39" t="s">
        <v>72</v>
      </c>
      <c r="E8" s="39" t="s">
        <v>73</v>
      </c>
      <c r="F8" s="39" t="s">
        <v>74</v>
      </c>
      <c r="G8" s="39" t="s">
        <v>75</v>
      </c>
      <c r="H8" s="39" t="s">
        <v>76</v>
      </c>
      <c r="I8" s="40"/>
      <c r="J8" s="44"/>
      <c r="K8" s="31"/>
    </row>
    <row r="9" spans="1:11" ht="40.5" customHeight="1" x14ac:dyDescent="0.2">
      <c r="A9" s="45" t="s">
        <v>0</v>
      </c>
      <c r="B9" s="4" t="s">
        <v>77</v>
      </c>
      <c r="C9" s="23" t="s">
        <v>175</v>
      </c>
      <c r="D9" s="23" t="s">
        <v>78</v>
      </c>
      <c r="E9" s="23" t="s">
        <v>127</v>
      </c>
      <c r="F9" s="23" t="s">
        <v>79</v>
      </c>
      <c r="G9" s="23" t="s">
        <v>104</v>
      </c>
      <c r="H9" s="23" t="s">
        <v>80</v>
      </c>
      <c r="I9" s="23" t="s">
        <v>176</v>
      </c>
      <c r="J9" s="46" t="s">
        <v>90</v>
      </c>
    </row>
    <row r="10" spans="1:11" ht="15.75" customHeight="1" x14ac:dyDescent="0.2">
      <c r="A10" s="47" t="s">
        <v>1</v>
      </c>
      <c r="B10" s="5"/>
      <c r="C10" s="6"/>
      <c r="D10" s="6"/>
      <c r="E10" s="6"/>
      <c r="F10" s="6"/>
      <c r="G10" s="6"/>
      <c r="H10" s="6"/>
      <c r="I10" s="6"/>
      <c r="J10" s="36"/>
    </row>
    <row r="11" spans="1:11" x14ac:dyDescent="0.2">
      <c r="A11" s="48" t="s">
        <v>88</v>
      </c>
      <c r="B11" s="21" t="s">
        <v>83</v>
      </c>
      <c r="C11" s="8">
        <v>90299.520000000004</v>
      </c>
      <c r="D11" s="24"/>
      <c r="E11" s="8">
        <v>43438.21</v>
      </c>
      <c r="F11" s="8">
        <v>43438.21</v>
      </c>
      <c r="G11" s="24"/>
      <c r="H11" s="8">
        <v>46861.31</v>
      </c>
      <c r="I11" s="27"/>
      <c r="J11" s="36"/>
    </row>
    <row r="12" spans="1:11" x14ac:dyDescent="0.2">
      <c r="A12" s="48" t="s">
        <v>81</v>
      </c>
      <c r="B12" s="21" t="s">
        <v>93</v>
      </c>
      <c r="C12" s="9">
        <v>77888.52</v>
      </c>
      <c r="D12" s="25"/>
      <c r="E12" s="25"/>
      <c r="F12" s="25"/>
      <c r="G12" s="25"/>
      <c r="H12" s="9"/>
      <c r="I12" s="28"/>
      <c r="J12" s="36"/>
    </row>
    <row r="13" spans="1:11" ht="13.5" thickBot="1" x14ac:dyDescent="0.25">
      <c r="A13" s="48" t="s">
        <v>81</v>
      </c>
      <c r="B13" s="21" t="s">
        <v>82</v>
      </c>
      <c r="C13" s="9">
        <v>195333.15</v>
      </c>
      <c r="D13" s="9">
        <v>195333.15</v>
      </c>
      <c r="E13" s="25"/>
      <c r="F13" s="25"/>
      <c r="G13" s="25"/>
      <c r="H13" s="25"/>
      <c r="I13" s="28"/>
      <c r="J13" s="36"/>
    </row>
    <row r="14" spans="1:11" ht="14.25" thickTop="1" thickBot="1" x14ac:dyDescent="0.25">
      <c r="A14" s="49" t="s">
        <v>2</v>
      </c>
      <c r="B14" s="11"/>
      <c r="C14" s="12">
        <f t="shared" ref="C14:I14" si="0">SUM(C11:C13)</f>
        <v>363521.19</v>
      </c>
      <c r="D14" s="12">
        <f t="shared" si="0"/>
        <v>195333.15</v>
      </c>
      <c r="E14" s="12">
        <f t="shared" si="0"/>
        <v>43438.21</v>
      </c>
      <c r="F14" s="12">
        <f t="shared" si="0"/>
        <v>43438.21</v>
      </c>
      <c r="G14" s="12">
        <f t="shared" si="0"/>
        <v>0</v>
      </c>
      <c r="H14" s="12">
        <f t="shared" si="0"/>
        <v>46861.31</v>
      </c>
      <c r="I14" s="12">
        <f t="shared" si="0"/>
        <v>0</v>
      </c>
      <c r="J14" s="50" t="s">
        <v>92</v>
      </c>
    </row>
    <row r="15" spans="1:11" ht="13.5" thickTop="1" x14ac:dyDescent="0.2">
      <c r="A15" s="51"/>
      <c r="B15" s="14"/>
      <c r="C15" s="26"/>
      <c r="D15" s="26"/>
      <c r="E15" s="26"/>
      <c r="F15" s="26"/>
      <c r="G15" s="26"/>
      <c r="H15" s="26"/>
      <c r="I15" s="26"/>
      <c r="J15" s="36"/>
    </row>
    <row r="16" spans="1:11" x14ac:dyDescent="0.2">
      <c r="A16" s="49" t="s">
        <v>3</v>
      </c>
      <c r="B16" s="62" t="s">
        <v>91</v>
      </c>
      <c r="C16" s="62"/>
      <c r="D16" s="62"/>
      <c r="E16" s="62"/>
      <c r="F16" s="62"/>
      <c r="G16" s="62"/>
      <c r="H16" s="62"/>
      <c r="I16" s="1"/>
      <c r="J16" s="36"/>
    </row>
    <row r="17" spans="1:12" x14ac:dyDescent="0.2">
      <c r="A17" s="48" t="s">
        <v>21</v>
      </c>
      <c r="B17" s="22" t="s">
        <v>4</v>
      </c>
      <c r="C17" s="8">
        <v>2146</v>
      </c>
      <c r="D17" s="8">
        <v>0</v>
      </c>
      <c r="E17" s="8">
        <v>0</v>
      </c>
      <c r="F17" s="8">
        <f t="shared" ref="F17:F43" si="1">C17+D17+E17</f>
        <v>2146</v>
      </c>
      <c r="G17" s="8">
        <v>0</v>
      </c>
      <c r="H17" s="8">
        <f t="shared" ref="H17:H43" si="2">F17-G17</f>
        <v>2146</v>
      </c>
      <c r="I17" s="52">
        <f>ROUND(+H17*1.024,0)</f>
        <v>2198</v>
      </c>
      <c r="J17" s="50" t="s">
        <v>92</v>
      </c>
      <c r="L17" s="29"/>
    </row>
    <row r="18" spans="1:12" x14ac:dyDescent="0.2">
      <c r="A18" s="48" t="s">
        <v>177</v>
      </c>
      <c r="B18" s="22" t="s">
        <v>178</v>
      </c>
      <c r="C18" s="8">
        <v>0</v>
      </c>
      <c r="D18" s="8">
        <v>0</v>
      </c>
      <c r="E18" s="8">
        <v>250</v>
      </c>
      <c r="F18" s="8">
        <f t="shared" si="1"/>
        <v>250</v>
      </c>
      <c r="G18" s="8">
        <v>156.71</v>
      </c>
      <c r="H18" s="8">
        <f t="shared" si="2"/>
        <v>93.289999999999992</v>
      </c>
      <c r="I18" s="52"/>
      <c r="J18" s="50"/>
      <c r="L18" s="29"/>
    </row>
    <row r="19" spans="1:12" x14ac:dyDescent="0.2">
      <c r="A19" s="48" t="s">
        <v>115</v>
      </c>
      <c r="B19" s="21" t="s">
        <v>116</v>
      </c>
      <c r="C19" s="9">
        <v>300</v>
      </c>
      <c r="D19" s="9">
        <v>0</v>
      </c>
      <c r="E19" s="9">
        <v>0</v>
      </c>
      <c r="F19" s="9">
        <f t="shared" si="1"/>
        <v>300</v>
      </c>
      <c r="G19" s="9">
        <v>0</v>
      </c>
      <c r="H19" s="9">
        <f t="shared" si="2"/>
        <v>300</v>
      </c>
      <c r="I19" s="28"/>
      <c r="J19" s="36"/>
      <c r="L19" s="29"/>
    </row>
    <row r="20" spans="1:12" x14ac:dyDescent="0.2">
      <c r="A20" s="48" t="s">
        <v>20</v>
      </c>
      <c r="B20" s="21" t="s">
        <v>60</v>
      </c>
      <c r="C20" s="9">
        <v>600</v>
      </c>
      <c r="D20" s="9">
        <v>0</v>
      </c>
      <c r="E20" s="9">
        <v>384</v>
      </c>
      <c r="F20" s="9">
        <f>C20+D20+E20</f>
        <v>984</v>
      </c>
      <c r="G20" s="9">
        <v>852.26</v>
      </c>
      <c r="H20" s="9">
        <f t="shared" si="2"/>
        <v>131.74</v>
      </c>
      <c r="I20" s="28"/>
      <c r="J20" s="36"/>
      <c r="L20" s="29"/>
    </row>
    <row r="21" spans="1:12" x14ac:dyDescent="0.2">
      <c r="A21" s="48" t="s">
        <v>46</v>
      </c>
      <c r="B21" s="21" t="s">
        <v>136</v>
      </c>
      <c r="C21" s="9">
        <v>300</v>
      </c>
      <c r="D21" s="9">
        <v>0</v>
      </c>
      <c r="E21" s="9">
        <v>0</v>
      </c>
      <c r="F21" s="9">
        <f>C21+D21+E21</f>
        <v>300</v>
      </c>
      <c r="G21" s="9">
        <v>231.16</v>
      </c>
      <c r="H21" s="9">
        <f t="shared" si="2"/>
        <v>68.84</v>
      </c>
      <c r="I21" s="28"/>
      <c r="J21" s="36"/>
      <c r="L21" s="29"/>
    </row>
    <row r="22" spans="1:12" x14ac:dyDescent="0.2">
      <c r="A22" s="48" t="s">
        <v>108</v>
      </c>
      <c r="B22" s="21" t="s">
        <v>137</v>
      </c>
      <c r="C22" s="9">
        <v>600</v>
      </c>
      <c r="D22" s="9">
        <v>2157.62</v>
      </c>
      <c r="E22" s="9">
        <v>0</v>
      </c>
      <c r="F22" s="9">
        <f>C22+D22+E22</f>
        <v>2757.62</v>
      </c>
      <c r="G22" s="9">
        <v>30.67</v>
      </c>
      <c r="H22" s="9">
        <f t="shared" si="2"/>
        <v>2726.95</v>
      </c>
      <c r="I22" s="28"/>
      <c r="J22" s="36"/>
      <c r="L22" s="29"/>
    </row>
    <row r="23" spans="1:12" x14ac:dyDescent="0.2">
      <c r="A23" s="48" t="s">
        <v>35</v>
      </c>
      <c r="B23" s="21" t="s">
        <v>61</v>
      </c>
      <c r="C23" s="9">
        <v>1500</v>
      </c>
      <c r="D23" s="9">
        <v>0</v>
      </c>
      <c r="E23" s="9">
        <v>0</v>
      </c>
      <c r="F23" s="9">
        <f t="shared" ref="F23:F25" si="3">C23+D23+E23</f>
        <v>1500</v>
      </c>
      <c r="G23" s="9">
        <v>1159.53</v>
      </c>
      <c r="H23" s="9">
        <f t="shared" si="2"/>
        <v>340.47</v>
      </c>
      <c r="I23" s="28"/>
      <c r="J23" s="36"/>
      <c r="L23" s="29"/>
    </row>
    <row r="24" spans="1:12" x14ac:dyDescent="0.2">
      <c r="A24" s="48" t="s">
        <v>53</v>
      </c>
      <c r="B24" s="21" t="s">
        <v>8</v>
      </c>
      <c r="C24" s="9">
        <v>500</v>
      </c>
      <c r="D24" s="9">
        <v>0</v>
      </c>
      <c r="E24" s="9">
        <v>500</v>
      </c>
      <c r="F24" s="9">
        <f t="shared" si="3"/>
        <v>1000</v>
      </c>
      <c r="G24" s="9">
        <v>710</v>
      </c>
      <c r="H24" s="9">
        <f t="shared" si="2"/>
        <v>290</v>
      </c>
      <c r="I24" s="28"/>
      <c r="J24" s="36"/>
      <c r="L24" s="29"/>
    </row>
    <row r="25" spans="1:12" x14ac:dyDescent="0.2">
      <c r="A25" s="48" t="s">
        <v>117</v>
      </c>
      <c r="B25" s="21" t="s">
        <v>118</v>
      </c>
      <c r="C25" s="9">
        <v>150</v>
      </c>
      <c r="D25" s="9">
        <v>0</v>
      </c>
      <c r="E25" s="9">
        <v>0</v>
      </c>
      <c r="F25" s="9">
        <f t="shared" si="3"/>
        <v>150</v>
      </c>
      <c r="G25" s="9">
        <v>0</v>
      </c>
      <c r="H25" s="9">
        <f t="shared" si="2"/>
        <v>150</v>
      </c>
      <c r="I25" s="28"/>
      <c r="J25" s="36"/>
      <c r="L25" s="29"/>
    </row>
    <row r="26" spans="1:12" x14ac:dyDescent="0.2">
      <c r="A26" s="48" t="s">
        <v>124</v>
      </c>
      <c r="B26" s="21" t="s">
        <v>138</v>
      </c>
      <c r="C26" s="9">
        <v>0</v>
      </c>
      <c r="D26" s="9">
        <v>0</v>
      </c>
      <c r="E26" s="9">
        <v>0</v>
      </c>
      <c r="F26" s="9">
        <f t="shared" ref="F26:F27" si="4">C26+D26+E26</f>
        <v>0</v>
      </c>
      <c r="G26" s="9">
        <v>6</v>
      </c>
      <c r="H26" s="9">
        <f t="shared" ref="H26:H27" si="5">F26-G26</f>
        <v>-6</v>
      </c>
      <c r="I26" s="28"/>
      <c r="J26" s="36"/>
      <c r="L26" s="29"/>
    </row>
    <row r="27" spans="1:12" x14ac:dyDescent="0.2">
      <c r="A27" s="48" t="s">
        <v>179</v>
      </c>
      <c r="B27" s="21" t="s">
        <v>180</v>
      </c>
      <c r="C27" s="9">
        <v>0</v>
      </c>
      <c r="D27" s="9">
        <v>0</v>
      </c>
      <c r="E27" s="9">
        <v>250</v>
      </c>
      <c r="F27" s="9">
        <f t="shared" si="4"/>
        <v>250</v>
      </c>
      <c r="G27" s="9">
        <v>0</v>
      </c>
      <c r="H27" s="9">
        <f t="shared" si="5"/>
        <v>250</v>
      </c>
      <c r="I27" s="28"/>
      <c r="J27" s="36"/>
      <c r="L27" s="29"/>
    </row>
    <row r="28" spans="1:12" x14ac:dyDescent="0.2">
      <c r="A28" s="53" t="s">
        <v>47</v>
      </c>
      <c r="B28" s="21" t="s">
        <v>18</v>
      </c>
      <c r="C28" s="9">
        <v>8000</v>
      </c>
      <c r="D28" s="9">
        <v>123445.8</v>
      </c>
      <c r="E28" s="9">
        <v>80581.25</v>
      </c>
      <c r="F28" s="9">
        <f t="shared" si="1"/>
        <v>212027.05</v>
      </c>
      <c r="G28" s="9">
        <v>47192.54</v>
      </c>
      <c r="H28" s="9">
        <f t="shared" si="2"/>
        <v>164834.50999999998</v>
      </c>
      <c r="I28" s="28"/>
      <c r="J28" s="36"/>
      <c r="L28" s="29"/>
    </row>
    <row r="29" spans="1:12" x14ac:dyDescent="0.2">
      <c r="A29" s="53" t="s">
        <v>105</v>
      </c>
      <c r="B29" s="21" t="s">
        <v>106</v>
      </c>
      <c r="C29" s="9">
        <v>900</v>
      </c>
      <c r="D29" s="9">
        <v>0</v>
      </c>
      <c r="E29" s="9">
        <v>0</v>
      </c>
      <c r="F29" s="9">
        <f t="shared" si="1"/>
        <v>900</v>
      </c>
      <c r="G29" s="9">
        <v>788.75</v>
      </c>
      <c r="H29" s="9">
        <f t="shared" si="2"/>
        <v>111.25</v>
      </c>
      <c r="I29" s="28"/>
      <c r="J29" s="36"/>
      <c r="L29" s="29"/>
    </row>
    <row r="30" spans="1:12" x14ac:dyDescent="0.2">
      <c r="A30" s="48" t="s">
        <v>48</v>
      </c>
      <c r="B30" s="22" t="s">
        <v>58</v>
      </c>
      <c r="C30" s="9">
        <v>3000</v>
      </c>
      <c r="D30" s="9">
        <v>0</v>
      </c>
      <c r="E30" s="9">
        <v>0</v>
      </c>
      <c r="F30" s="9">
        <f t="shared" si="1"/>
        <v>3000</v>
      </c>
      <c r="G30" s="9">
        <v>2475.79</v>
      </c>
      <c r="H30" s="9">
        <f t="shared" si="2"/>
        <v>524.21</v>
      </c>
      <c r="I30" s="28"/>
      <c r="J30" s="36"/>
      <c r="L30" s="29"/>
    </row>
    <row r="31" spans="1:12" x14ac:dyDescent="0.2">
      <c r="A31" s="53" t="s">
        <v>22</v>
      </c>
      <c r="B31" s="22" t="s">
        <v>139</v>
      </c>
      <c r="C31" s="9">
        <v>3000</v>
      </c>
      <c r="D31" s="9">
        <v>0</v>
      </c>
      <c r="E31" s="9">
        <v>0</v>
      </c>
      <c r="F31" s="9">
        <f t="shared" si="1"/>
        <v>3000</v>
      </c>
      <c r="G31" s="9">
        <v>2348.1</v>
      </c>
      <c r="H31" s="9">
        <f t="shared" si="2"/>
        <v>651.90000000000009</v>
      </c>
      <c r="I31" s="28"/>
      <c r="J31" s="36"/>
      <c r="L31" s="29"/>
    </row>
    <row r="32" spans="1:12" x14ac:dyDescent="0.2">
      <c r="A32" s="48" t="s">
        <v>107</v>
      </c>
      <c r="B32" s="22" t="s">
        <v>114</v>
      </c>
      <c r="C32" s="9">
        <v>1500</v>
      </c>
      <c r="D32" s="9">
        <v>3711.3</v>
      </c>
      <c r="E32" s="9">
        <v>0</v>
      </c>
      <c r="F32" s="9">
        <f t="shared" si="1"/>
        <v>5211.3</v>
      </c>
      <c r="G32" s="9">
        <v>2089.6</v>
      </c>
      <c r="H32" s="9">
        <f t="shared" si="2"/>
        <v>3121.7000000000003</v>
      </c>
      <c r="I32" s="28"/>
      <c r="J32" s="36"/>
      <c r="L32" s="29"/>
    </row>
    <row r="33" spans="1:12" x14ac:dyDescent="0.2">
      <c r="A33" s="48" t="s">
        <v>119</v>
      </c>
      <c r="B33" s="22" t="s">
        <v>120</v>
      </c>
      <c r="C33" s="9">
        <v>1500</v>
      </c>
      <c r="D33" s="9">
        <v>1945.23</v>
      </c>
      <c r="E33" s="9">
        <v>0</v>
      </c>
      <c r="F33" s="9">
        <f t="shared" si="1"/>
        <v>3445.23</v>
      </c>
      <c r="G33" s="9">
        <v>483.22</v>
      </c>
      <c r="H33" s="9">
        <f t="shared" si="2"/>
        <v>2962.01</v>
      </c>
      <c r="I33" s="28"/>
      <c r="J33" s="36"/>
      <c r="L33" s="29"/>
    </row>
    <row r="34" spans="1:12" x14ac:dyDescent="0.2">
      <c r="A34" s="48" t="s">
        <v>140</v>
      </c>
      <c r="B34" s="22" t="s">
        <v>141</v>
      </c>
      <c r="C34" s="9">
        <v>1500</v>
      </c>
      <c r="D34" s="9">
        <v>530.12</v>
      </c>
      <c r="E34" s="9">
        <v>0</v>
      </c>
      <c r="F34" s="9">
        <f t="shared" si="1"/>
        <v>2030.12</v>
      </c>
      <c r="G34" s="9">
        <v>1166.5</v>
      </c>
      <c r="H34" s="9">
        <f t="shared" si="2"/>
        <v>863.61999999999989</v>
      </c>
      <c r="I34" s="28"/>
      <c r="J34" s="36"/>
      <c r="L34" s="29"/>
    </row>
    <row r="35" spans="1:12" x14ac:dyDescent="0.2">
      <c r="A35" s="48" t="s">
        <v>182</v>
      </c>
      <c r="B35" s="22" t="s">
        <v>181</v>
      </c>
      <c r="C35" s="9">
        <v>1500</v>
      </c>
      <c r="D35" s="9">
        <v>0</v>
      </c>
      <c r="E35" s="9">
        <v>0</v>
      </c>
      <c r="F35" s="9">
        <f t="shared" si="1"/>
        <v>1500</v>
      </c>
      <c r="G35" s="9">
        <v>550</v>
      </c>
      <c r="H35" s="9">
        <f t="shared" si="2"/>
        <v>950</v>
      </c>
      <c r="I35" s="28"/>
      <c r="J35" s="36"/>
      <c r="L35" s="29"/>
    </row>
    <row r="36" spans="1:12" x14ac:dyDescent="0.2">
      <c r="A36" s="48" t="s">
        <v>23</v>
      </c>
      <c r="B36" s="22" t="s">
        <v>5</v>
      </c>
      <c r="C36" s="9">
        <v>0</v>
      </c>
      <c r="D36" s="9">
        <v>29247.51</v>
      </c>
      <c r="E36" s="9">
        <v>0</v>
      </c>
      <c r="F36" s="9">
        <f t="shared" si="1"/>
        <v>29247.51</v>
      </c>
      <c r="G36" s="9">
        <v>0</v>
      </c>
      <c r="H36" s="9">
        <f t="shared" si="2"/>
        <v>29247.51</v>
      </c>
      <c r="I36" s="28"/>
      <c r="J36" s="36"/>
      <c r="L36" s="29"/>
    </row>
    <row r="37" spans="1:12" x14ac:dyDescent="0.2">
      <c r="A37" s="48" t="s">
        <v>142</v>
      </c>
      <c r="B37" s="22" t="s">
        <v>143</v>
      </c>
      <c r="C37" s="9">
        <v>0</v>
      </c>
      <c r="D37" s="9">
        <v>7408.63</v>
      </c>
      <c r="E37" s="9">
        <v>0</v>
      </c>
      <c r="F37" s="9">
        <f t="shared" si="1"/>
        <v>7408.63</v>
      </c>
      <c r="G37" s="9">
        <v>1941.67</v>
      </c>
      <c r="H37" s="9">
        <f t="shared" si="2"/>
        <v>5466.96</v>
      </c>
      <c r="I37" s="28"/>
      <c r="J37" s="36"/>
      <c r="L37" s="29"/>
    </row>
    <row r="38" spans="1:12" x14ac:dyDescent="0.2">
      <c r="A38" s="48" t="s">
        <v>121</v>
      </c>
      <c r="B38" s="22" t="s">
        <v>122</v>
      </c>
      <c r="C38" s="9">
        <v>150</v>
      </c>
      <c r="D38" s="9">
        <v>0</v>
      </c>
      <c r="E38" s="9">
        <v>0</v>
      </c>
      <c r="F38" s="9">
        <f t="shared" si="1"/>
        <v>150</v>
      </c>
      <c r="G38" s="9">
        <v>0</v>
      </c>
      <c r="H38" s="9">
        <f t="shared" si="2"/>
        <v>150</v>
      </c>
      <c r="I38" s="28"/>
      <c r="J38" s="36"/>
      <c r="L38" s="29"/>
    </row>
    <row r="39" spans="1:12" x14ac:dyDescent="0.2">
      <c r="A39" s="48" t="s">
        <v>25</v>
      </c>
      <c r="B39" s="22" t="s">
        <v>144</v>
      </c>
      <c r="C39" s="9">
        <v>2000</v>
      </c>
      <c r="D39" s="9">
        <v>4963.3599999999997</v>
      </c>
      <c r="E39" s="9">
        <v>0</v>
      </c>
      <c r="F39" s="9">
        <f t="shared" si="1"/>
        <v>6963.36</v>
      </c>
      <c r="G39" s="9">
        <v>582</v>
      </c>
      <c r="H39" s="9">
        <f t="shared" si="2"/>
        <v>6381.36</v>
      </c>
      <c r="I39" s="28"/>
      <c r="J39" s="36"/>
      <c r="L39" s="29"/>
    </row>
    <row r="40" spans="1:12" x14ac:dyDescent="0.2">
      <c r="A40" s="48" t="s">
        <v>26</v>
      </c>
      <c r="B40" s="22" t="s">
        <v>145</v>
      </c>
      <c r="C40" s="9">
        <v>200</v>
      </c>
      <c r="D40" s="9">
        <v>0</v>
      </c>
      <c r="E40" s="9">
        <v>0</v>
      </c>
      <c r="F40" s="9">
        <f t="shared" si="1"/>
        <v>200</v>
      </c>
      <c r="G40" s="9">
        <v>0</v>
      </c>
      <c r="H40" s="9">
        <f t="shared" si="2"/>
        <v>200</v>
      </c>
      <c r="I40" s="28"/>
      <c r="J40" s="36"/>
      <c r="L40" s="29"/>
    </row>
    <row r="41" spans="1:12" x14ac:dyDescent="0.2">
      <c r="A41" s="48" t="s">
        <v>94</v>
      </c>
      <c r="B41" s="22" t="s">
        <v>123</v>
      </c>
      <c r="C41" s="9">
        <v>250</v>
      </c>
      <c r="D41" s="9">
        <v>0</v>
      </c>
      <c r="E41" s="9">
        <v>0</v>
      </c>
      <c r="F41" s="9">
        <f t="shared" si="1"/>
        <v>250</v>
      </c>
      <c r="G41" s="9">
        <v>0</v>
      </c>
      <c r="H41" s="9">
        <f t="shared" si="2"/>
        <v>250</v>
      </c>
      <c r="I41" s="28"/>
      <c r="J41" s="36"/>
      <c r="L41" s="29"/>
    </row>
    <row r="42" spans="1:12" x14ac:dyDescent="0.2">
      <c r="A42" s="48" t="s">
        <v>146</v>
      </c>
      <c r="B42" s="22" t="s">
        <v>147</v>
      </c>
      <c r="C42" s="9">
        <v>250</v>
      </c>
      <c r="D42" s="9">
        <v>0</v>
      </c>
      <c r="E42" s="9">
        <v>0</v>
      </c>
      <c r="F42" s="9">
        <f t="shared" si="1"/>
        <v>250</v>
      </c>
      <c r="G42" s="9">
        <v>0</v>
      </c>
      <c r="H42" s="9">
        <f t="shared" si="2"/>
        <v>250</v>
      </c>
      <c r="I42" s="28"/>
      <c r="J42" s="36"/>
      <c r="L42" s="29"/>
    </row>
    <row r="43" spans="1:12" x14ac:dyDescent="0.2">
      <c r="A43" s="48" t="s">
        <v>49</v>
      </c>
      <c r="B43" s="22" t="s">
        <v>84</v>
      </c>
      <c r="C43" s="9">
        <v>300</v>
      </c>
      <c r="D43" s="9">
        <v>0</v>
      </c>
      <c r="E43" s="9">
        <v>0</v>
      </c>
      <c r="F43" s="9">
        <f t="shared" si="1"/>
        <v>300</v>
      </c>
      <c r="G43" s="9">
        <v>0</v>
      </c>
      <c r="H43" s="9">
        <f t="shared" si="2"/>
        <v>300</v>
      </c>
      <c r="I43" s="28"/>
      <c r="J43" s="36"/>
      <c r="L43" s="29"/>
    </row>
    <row r="44" spans="1:12" x14ac:dyDescent="0.2">
      <c r="A44" s="48" t="s">
        <v>27</v>
      </c>
      <c r="B44" s="21" t="s">
        <v>148</v>
      </c>
      <c r="C44" s="9">
        <v>250</v>
      </c>
      <c r="D44" s="9">
        <v>0</v>
      </c>
      <c r="E44" s="9">
        <v>0</v>
      </c>
      <c r="F44" s="9">
        <f t="shared" ref="F44:F47" si="6">C44+D44+E44</f>
        <v>250</v>
      </c>
      <c r="G44" s="9">
        <v>311.86</v>
      </c>
      <c r="H44" s="9">
        <f t="shared" ref="H44:H47" si="7">F44-G44</f>
        <v>-61.860000000000014</v>
      </c>
      <c r="I44" s="28"/>
      <c r="J44" s="36"/>
      <c r="L44" s="29"/>
    </row>
    <row r="45" spans="1:12" x14ac:dyDescent="0.2">
      <c r="A45" s="48" t="s">
        <v>87</v>
      </c>
      <c r="B45" s="21" t="s">
        <v>64</v>
      </c>
      <c r="C45" s="9">
        <v>200</v>
      </c>
      <c r="D45" s="9">
        <v>0</v>
      </c>
      <c r="E45" s="9">
        <v>480</v>
      </c>
      <c r="F45" s="9">
        <f t="shared" si="6"/>
        <v>680</v>
      </c>
      <c r="G45" s="9">
        <v>0</v>
      </c>
      <c r="H45" s="9">
        <f t="shared" si="7"/>
        <v>680</v>
      </c>
      <c r="I45" s="28"/>
      <c r="J45" s="36"/>
      <c r="L45" s="29"/>
    </row>
    <row r="46" spans="1:12" x14ac:dyDescent="0.2">
      <c r="A46" s="48" t="s">
        <v>183</v>
      </c>
      <c r="B46" s="21" t="s">
        <v>184</v>
      </c>
      <c r="C46" s="9">
        <v>0</v>
      </c>
      <c r="D46" s="9">
        <v>0</v>
      </c>
      <c r="E46" s="9">
        <v>500</v>
      </c>
      <c r="F46" s="9">
        <f t="shared" si="6"/>
        <v>500</v>
      </c>
      <c r="G46" s="9">
        <v>385</v>
      </c>
      <c r="H46" s="9">
        <f t="shared" si="7"/>
        <v>115</v>
      </c>
      <c r="I46" s="28"/>
      <c r="J46" s="36"/>
      <c r="L46" s="29"/>
    </row>
    <row r="47" spans="1:12" x14ac:dyDescent="0.2">
      <c r="A47" s="48" t="s">
        <v>149</v>
      </c>
      <c r="B47" s="21" t="s">
        <v>150</v>
      </c>
      <c r="C47" s="9">
        <v>250</v>
      </c>
      <c r="D47" s="9">
        <v>0</v>
      </c>
      <c r="E47" s="9">
        <v>0</v>
      </c>
      <c r="F47" s="9">
        <f t="shared" si="6"/>
        <v>250</v>
      </c>
      <c r="G47" s="9">
        <v>0</v>
      </c>
      <c r="H47" s="9">
        <f t="shared" si="7"/>
        <v>250</v>
      </c>
      <c r="I47" s="28"/>
      <c r="J47" s="36"/>
      <c r="L47" s="29"/>
    </row>
    <row r="48" spans="1:12" x14ac:dyDescent="0.2">
      <c r="A48" s="48" t="s">
        <v>50</v>
      </c>
      <c r="B48" s="22" t="s">
        <v>96</v>
      </c>
      <c r="C48" s="9">
        <v>1000</v>
      </c>
      <c r="D48" s="9">
        <v>0</v>
      </c>
      <c r="E48" s="9">
        <v>0</v>
      </c>
      <c r="F48" s="9">
        <f t="shared" ref="F48:F51" si="8">C48+D48+E48</f>
        <v>1000</v>
      </c>
      <c r="G48" s="9">
        <v>1078.25</v>
      </c>
      <c r="H48" s="9">
        <f t="shared" ref="H48:H51" si="9">F48-G48</f>
        <v>-78.25</v>
      </c>
      <c r="I48" s="28"/>
      <c r="J48" s="36"/>
      <c r="L48" s="29"/>
    </row>
    <row r="49" spans="1:12" x14ac:dyDescent="0.2">
      <c r="A49" s="48" t="s">
        <v>125</v>
      </c>
      <c r="B49" s="22" t="s">
        <v>126</v>
      </c>
      <c r="C49" s="9">
        <v>450</v>
      </c>
      <c r="D49" s="9">
        <v>0</v>
      </c>
      <c r="E49" s="9">
        <v>0</v>
      </c>
      <c r="F49" s="9">
        <f t="shared" si="8"/>
        <v>450</v>
      </c>
      <c r="G49" s="9">
        <v>10</v>
      </c>
      <c r="H49" s="9">
        <f t="shared" si="9"/>
        <v>440</v>
      </c>
      <c r="I49" s="28"/>
      <c r="J49" s="36"/>
      <c r="L49" s="29"/>
    </row>
    <row r="50" spans="1:12" x14ac:dyDescent="0.2">
      <c r="A50" s="48" t="s">
        <v>98</v>
      </c>
      <c r="B50" s="22" t="s">
        <v>151</v>
      </c>
      <c r="C50" s="9">
        <v>200</v>
      </c>
      <c r="D50" s="9">
        <v>2229.83</v>
      </c>
      <c r="E50" s="9">
        <v>0</v>
      </c>
      <c r="F50" s="9">
        <f t="shared" si="8"/>
        <v>2429.83</v>
      </c>
      <c r="G50" s="9">
        <v>102.5</v>
      </c>
      <c r="H50" s="9">
        <f t="shared" si="9"/>
        <v>2327.33</v>
      </c>
      <c r="I50" s="28"/>
      <c r="J50" s="36"/>
      <c r="L50" s="29"/>
    </row>
    <row r="51" spans="1:12" x14ac:dyDescent="0.2">
      <c r="A51" s="48" t="s">
        <v>185</v>
      </c>
      <c r="B51" s="22" t="s">
        <v>186</v>
      </c>
      <c r="C51" s="9">
        <v>300</v>
      </c>
      <c r="D51" s="9">
        <v>0</v>
      </c>
      <c r="E51" s="9">
        <v>0</v>
      </c>
      <c r="F51" s="9">
        <f t="shared" si="8"/>
        <v>300</v>
      </c>
      <c r="G51" s="9">
        <v>29.75</v>
      </c>
      <c r="H51" s="9">
        <f t="shared" si="9"/>
        <v>270.25</v>
      </c>
      <c r="I51" s="28"/>
      <c r="J51" s="36"/>
      <c r="L51" s="29"/>
    </row>
    <row r="52" spans="1:12" x14ac:dyDescent="0.2">
      <c r="A52" s="48" t="s">
        <v>40</v>
      </c>
      <c r="B52" s="21" t="s">
        <v>55</v>
      </c>
      <c r="C52" s="9">
        <v>1500</v>
      </c>
      <c r="D52" s="9">
        <v>0</v>
      </c>
      <c r="E52" s="9">
        <v>0</v>
      </c>
      <c r="F52" s="9">
        <f t="shared" ref="F52:F53" si="10">C52+D52+E52</f>
        <v>1500</v>
      </c>
      <c r="G52" s="9">
        <v>1178.6400000000001</v>
      </c>
      <c r="H52" s="9">
        <f t="shared" ref="H52:H53" si="11">F52-G52</f>
        <v>321.3599999999999</v>
      </c>
      <c r="I52" s="28"/>
      <c r="J52" s="36"/>
      <c r="L52" s="29"/>
    </row>
    <row r="53" spans="1:12" x14ac:dyDescent="0.2">
      <c r="A53" s="48" t="s">
        <v>152</v>
      </c>
      <c r="B53" s="21" t="s">
        <v>153</v>
      </c>
      <c r="C53" s="9">
        <v>400</v>
      </c>
      <c r="D53" s="9">
        <v>0</v>
      </c>
      <c r="E53" s="9">
        <v>0</v>
      </c>
      <c r="F53" s="9">
        <f t="shared" si="10"/>
        <v>400</v>
      </c>
      <c r="G53" s="9">
        <v>300</v>
      </c>
      <c r="H53" s="9">
        <f t="shared" si="11"/>
        <v>100</v>
      </c>
      <c r="I53" s="28"/>
      <c r="J53" s="36"/>
      <c r="L53" s="29"/>
    </row>
    <row r="54" spans="1:12" x14ac:dyDescent="0.2">
      <c r="A54" s="48" t="s">
        <v>29</v>
      </c>
      <c r="B54" s="22" t="s">
        <v>65</v>
      </c>
      <c r="C54" s="9">
        <v>3000</v>
      </c>
      <c r="D54" s="9">
        <v>0</v>
      </c>
      <c r="E54" s="9">
        <v>0</v>
      </c>
      <c r="F54" s="9">
        <f t="shared" ref="F54:F71" si="12">C54+D54+E54</f>
        <v>3000</v>
      </c>
      <c r="G54" s="9">
        <v>2914.47</v>
      </c>
      <c r="H54" s="9">
        <f t="shared" ref="H54:H66" si="13">F54-G54</f>
        <v>85.5300000000002</v>
      </c>
      <c r="I54" s="28"/>
      <c r="J54" s="36"/>
      <c r="L54" s="29"/>
    </row>
    <row r="55" spans="1:12" x14ac:dyDescent="0.2">
      <c r="A55" s="48" t="s">
        <v>187</v>
      </c>
      <c r="B55" s="22" t="s">
        <v>188</v>
      </c>
      <c r="C55" s="9">
        <v>300</v>
      </c>
      <c r="D55" s="9">
        <v>0</v>
      </c>
      <c r="E55" s="9">
        <v>0</v>
      </c>
      <c r="F55" s="9">
        <f t="shared" si="12"/>
        <v>300</v>
      </c>
      <c r="G55" s="9">
        <v>172.18</v>
      </c>
      <c r="H55" s="9">
        <f t="shared" si="13"/>
        <v>127.82</v>
      </c>
      <c r="I55" s="28"/>
      <c r="J55" s="36"/>
      <c r="L55" s="29"/>
    </row>
    <row r="56" spans="1:12" x14ac:dyDescent="0.2">
      <c r="A56" s="48" t="s">
        <v>30</v>
      </c>
      <c r="B56" s="22" t="s">
        <v>97</v>
      </c>
      <c r="C56" s="9">
        <v>3500</v>
      </c>
      <c r="D56" s="9">
        <v>0</v>
      </c>
      <c r="E56" s="9">
        <v>0</v>
      </c>
      <c r="F56" s="9">
        <f t="shared" si="12"/>
        <v>3500</v>
      </c>
      <c r="G56" s="9">
        <v>491.82</v>
      </c>
      <c r="H56" s="9">
        <f t="shared" si="13"/>
        <v>3008.18</v>
      </c>
      <c r="I56" s="28"/>
      <c r="J56" s="36"/>
      <c r="L56" s="29"/>
    </row>
    <row r="57" spans="1:12" x14ac:dyDescent="0.2">
      <c r="A57" s="48" t="s">
        <v>189</v>
      </c>
      <c r="B57" s="22" t="s">
        <v>190</v>
      </c>
      <c r="C57" s="9">
        <v>345</v>
      </c>
      <c r="D57" s="9">
        <v>0</v>
      </c>
      <c r="E57" s="9">
        <v>0</v>
      </c>
      <c r="F57" s="9">
        <f t="shared" si="12"/>
        <v>345</v>
      </c>
      <c r="G57" s="9">
        <v>177</v>
      </c>
      <c r="H57" s="9">
        <f t="shared" si="13"/>
        <v>168</v>
      </c>
      <c r="I57" s="28"/>
      <c r="J57" s="36"/>
      <c r="L57" s="29"/>
    </row>
    <row r="58" spans="1:12" x14ac:dyDescent="0.2">
      <c r="A58" s="48" t="s">
        <v>62</v>
      </c>
      <c r="B58" s="22" t="s">
        <v>63</v>
      </c>
      <c r="C58" s="9">
        <v>3000</v>
      </c>
      <c r="D58" s="9">
        <v>0</v>
      </c>
      <c r="E58" s="9">
        <v>0</v>
      </c>
      <c r="F58" s="9">
        <f t="shared" si="12"/>
        <v>3000</v>
      </c>
      <c r="G58" s="9">
        <v>1699.83</v>
      </c>
      <c r="H58" s="9">
        <f t="shared" si="13"/>
        <v>1300.17</v>
      </c>
      <c r="I58" s="28"/>
      <c r="J58" s="36"/>
      <c r="L58" s="29"/>
    </row>
    <row r="59" spans="1:12" x14ac:dyDescent="0.2">
      <c r="A59" s="53" t="s">
        <v>95</v>
      </c>
      <c r="B59" s="21" t="s">
        <v>154</v>
      </c>
      <c r="C59" s="9">
        <v>200</v>
      </c>
      <c r="D59" s="9">
        <v>0</v>
      </c>
      <c r="E59" s="9">
        <v>0</v>
      </c>
      <c r="F59" s="9">
        <f t="shared" si="12"/>
        <v>200</v>
      </c>
      <c r="G59" s="9">
        <v>61</v>
      </c>
      <c r="H59" s="9">
        <f t="shared" si="13"/>
        <v>139</v>
      </c>
      <c r="I59" s="28"/>
      <c r="J59" s="36"/>
      <c r="L59" s="29"/>
    </row>
    <row r="60" spans="1:12" x14ac:dyDescent="0.2">
      <c r="A60" s="48" t="s">
        <v>31</v>
      </c>
      <c r="B60" s="22" t="s">
        <v>66</v>
      </c>
      <c r="C60" s="9">
        <v>3000</v>
      </c>
      <c r="D60" s="9">
        <v>0</v>
      </c>
      <c r="E60" s="9">
        <v>250</v>
      </c>
      <c r="F60" s="9">
        <f t="shared" si="12"/>
        <v>3250</v>
      </c>
      <c r="G60" s="9">
        <v>913</v>
      </c>
      <c r="H60" s="9">
        <f t="shared" si="13"/>
        <v>2337</v>
      </c>
      <c r="I60" s="28"/>
      <c r="J60" s="36"/>
      <c r="L60" s="29"/>
    </row>
    <row r="61" spans="1:12" x14ac:dyDescent="0.2">
      <c r="A61" s="48" t="s">
        <v>191</v>
      </c>
      <c r="B61" s="22" t="s">
        <v>192</v>
      </c>
      <c r="C61" s="9">
        <v>0</v>
      </c>
      <c r="D61" s="9">
        <v>0</v>
      </c>
      <c r="E61" s="9">
        <v>0</v>
      </c>
      <c r="F61" s="9">
        <f t="shared" si="12"/>
        <v>0</v>
      </c>
      <c r="G61" s="9">
        <v>63.5</v>
      </c>
      <c r="H61" s="9">
        <f t="shared" si="13"/>
        <v>-63.5</v>
      </c>
      <c r="I61" s="28"/>
      <c r="J61" s="36"/>
      <c r="L61" s="29"/>
    </row>
    <row r="62" spans="1:12" x14ac:dyDescent="0.2">
      <c r="A62" s="53" t="s">
        <v>32</v>
      </c>
      <c r="B62" s="21" t="s">
        <v>155</v>
      </c>
      <c r="C62" s="9">
        <v>300</v>
      </c>
      <c r="D62" s="9">
        <v>0</v>
      </c>
      <c r="E62" s="9">
        <v>0</v>
      </c>
      <c r="F62" s="9">
        <f t="shared" si="12"/>
        <v>300</v>
      </c>
      <c r="G62" s="9">
        <v>243.45</v>
      </c>
      <c r="H62" s="9">
        <f t="shared" si="13"/>
        <v>56.550000000000011</v>
      </c>
      <c r="I62" s="28"/>
      <c r="J62" s="36"/>
      <c r="L62" s="29"/>
    </row>
    <row r="63" spans="1:12" x14ac:dyDescent="0.2">
      <c r="A63" s="48" t="s">
        <v>42</v>
      </c>
      <c r="B63" s="22" t="s">
        <v>7</v>
      </c>
      <c r="C63" s="9">
        <v>300</v>
      </c>
      <c r="D63" s="9">
        <v>0</v>
      </c>
      <c r="E63" s="9">
        <v>140</v>
      </c>
      <c r="F63" s="9">
        <f t="shared" si="12"/>
        <v>440</v>
      </c>
      <c r="G63" s="9">
        <v>286</v>
      </c>
      <c r="H63" s="9">
        <f t="shared" si="13"/>
        <v>154</v>
      </c>
      <c r="I63" s="28"/>
      <c r="J63" s="36"/>
      <c r="L63" s="29"/>
    </row>
    <row r="64" spans="1:12" x14ac:dyDescent="0.2">
      <c r="A64" s="48" t="s">
        <v>193</v>
      </c>
      <c r="B64" s="22" t="s">
        <v>194</v>
      </c>
      <c r="C64" s="9">
        <v>0</v>
      </c>
      <c r="D64" s="9">
        <v>0</v>
      </c>
      <c r="E64" s="9">
        <v>0</v>
      </c>
      <c r="F64" s="9">
        <f t="shared" si="12"/>
        <v>0</v>
      </c>
      <c r="G64" s="9">
        <v>27.22</v>
      </c>
      <c r="H64" s="9">
        <f t="shared" si="13"/>
        <v>-27.22</v>
      </c>
      <c r="I64" s="28"/>
      <c r="J64" s="36"/>
      <c r="L64" s="29"/>
    </row>
    <row r="65" spans="1:12" x14ac:dyDescent="0.2">
      <c r="A65" s="48" t="s">
        <v>33</v>
      </c>
      <c r="B65" s="22" t="s">
        <v>67</v>
      </c>
      <c r="C65" s="9">
        <v>0</v>
      </c>
      <c r="D65" s="9">
        <v>0</v>
      </c>
      <c r="E65" s="9">
        <v>342</v>
      </c>
      <c r="F65" s="9">
        <f t="shared" si="12"/>
        <v>342</v>
      </c>
      <c r="G65" s="9">
        <v>102</v>
      </c>
      <c r="H65" s="9">
        <f t="shared" si="13"/>
        <v>240</v>
      </c>
      <c r="I65" s="28"/>
      <c r="J65" s="36"/>
      <c r="L65" s="29"/>
    </row>
    <row r="66" spans="1:12" x14ac:dyDescent="0.2">
      <c r="A66" s="48" t="s">
        <v>52</v>
      </c>
      <c r="B66" s="21" t="s">
        <v>156</v>
      </c>
      <c r="C66" s="9">
        <v>600</v>
      </c>
      <c r="D66" s="9">
        <v>0</v>
      </c>
      <c r="E66" s="9">
        <v>0</v>
      </c>
      <c r="F66" s="9">
        <f t="shared" si="12"/>
        <v>600</v>
      </c>
      <c r="G66" s="9">
        <v>746.21</v>
      </c>
      <c r="H66" s="9">
        <f t="shared" si="13"/>
        <v>-146.21000000000004</v>
      </c>
      <c r="I66" s="28"/>
      <c r="J66" s="36"/>
      <c r="L66" s="29"/>
    </row>
    <row r="67" spans="1:12" x14ac:dyDescent="0.2">
      <c r="A67" s="48" t="s">
        <v>34</v>
      </c>
      <c r="B67" s="21" t="s">
        <v>157</v>
      </c>
      <c r="C67" s="9">
        <v>400</v>
      </c>
      <c r="D67" s="9">
        <v>0</v>
      </c>
      <c r="E67" s="9">
        <v>1000</v>
      </c>
      <c r="F67" s="9">
        <f t="shared" si="12"/>
        <v>1400</v>
      </c>
      <c r="G67" s="9">
        <v>353.5</v>
      </c>
      <c r="H67" s="9">
        <f>F67-G67</f>
        <v>1046.5</v>
      </c>
      <c r="I67" s="28"/>
      <c r="J67" s="36"/>
      <c r="L67" s="29"/>
    </row>
    <row r="68" spans="1:12" x14ac:dyDescent="0.2">
      <c r="A68" s="48" t="s">
        <v>36</v>
      </c>
      <c r="B68" s="22" t="s">
        <v>6</v>
      </c>
      <c r="C68" s="9">
        <v>200</v>
      </c>
      <c r="D68" s="9">
        <v>0</v>
      </c>
      <c r="E68" s="9">
        <v>0</v>
      </c>
      <c r="F68" s="9">
        <f t="shared" si="12"/>
        <v>200</v>
      </c>
      <c r="G68" s="9">
        <v>0</v>
      </c>
      <c r="H68" s="9">
        <f t="shared" ref="H68:H71" si="14">F68-G68</f>
        <v>200</v>
      </c>
      <c r="I68" s="28"/>
      <c r="J68" s="36"/>
      <c r="L68" s="29"/>
    </row>
    <row r="69" spans="1:12" x14ac:dyDescent="0.2">
      <c r="A69" s="48" t="s">
        <v>195</v>
      </c>
      <c r="B69" s="22" t="s">
        <v>196</v>
      </c>
      <c r="C69" s="9">
        <v>200</v>
      </c>
      <c r="D69" s="9">
        <v>0</v>
      </c>
      <c r="E69" s="9">
        <v>0</v>
      </c>
      <c r="F69" s="9">
        <f t="shared" si="12"/>
        <v>200</v>
      </c>
      <c r="G69" s="9">
        <v>0</v>
      </c>
      <c r="H69" s="9">
        <f t="shared" si="14"/>
        <v>200</v>
      </c>
      <c r="I69" s="28"/>
      <c r="J69" s="36"/>
      <c r="L69" s="29"/>
    </row>
    <row r="70" spans="1:12" x14ac:dyDescent="0.2">
      <c r="A70" s="48" t="s">
        <v>102</v>
      </c>
      <c r="B70" s="21" t="s">
        <v>158</v>
      </c>
      <c r="C70" s="9">
        <v>0</v>
      </c>
      <c r="D70" s="9">
        <v>5487.47</v>
      </c>
      <c r="E70" s="9">
        <v>225</v>
      </c>
      <c r="F70" s="9">
        <f t="shared" si="12"/>
        <v>5712.47</v>
      </c>
      <c r="G70" s="9">
        <v>1748.04</v>
      </c>
      <c r="H70" s="9">
        <f t="shared" si="14"/>
        <v>3964.4300000000003</v>
      </c>
      <c r="I70" s="28"/>
      <c r="J70" s="36"/>
      <c r="L70" s="29"/>
    </row>
    <row r="71" spans="1:12" x14ac:dyDescent="0.2">
      <c r="A71" s="48" t="s">
        <v>159</v>
      </c>
      <c r="B71" s="21" t="s">
        <v>160</v>
      </c>
      <c r="C71" s="9">
        <v>350</v>
      </c>
      <c r="D71" s="9">
        <v>0</v>
      </c>
      <c r="E71" s="9">
        <v>0</v>
      </c>
      <c r="F71" s="9">
        <f t="shared" si="12"/>
        <v>350</v>
      </c>
      <c r="G71" s="9">
        <v>255</v>
      </c>
      <c r="H71" s="9">
        <f t="shared" si="14"/>
        <v>95</v>
      </c>
      <c r="I71" s="28"/>
      <c r="J71" s="36"/>
      <c r="L71" s="29"/>
    </row>
    <row r="72" spans="1:12" x14ac:dyDescent="0.2">
      <c r="A72" s="48" t="s">
        <v>109</v>
      </c>
      <c r="B72" s="21" t="s">
        <v>110</v>
      </c>
      <c r="C72" s="9">
        <v>400</v>
      </c>
      <c r="D72" s="9">
        <v>0</v>
      </c>
      <c r="E72" s="9">
        <v>0</v>
      </c>
      <c r="F72" s="9">
        <f t="shared" ref="F72:F77" si="15">C72+D72+E72</f>
        <v>400</v>
      </c>
      <c r="G72" s="9">
        <v>170</v>
      </c>
      <c r="H72" s="9">
        <f t="shared" ref="H72:H77" si="16">F72-G72</f>
        <v>230</v>
      </c>
      <c r="I72" s="28"/>
      <c r="J72" s="36"/>
      <c r="L72" s="29"/>
    </row>
    <row r="73" spans="1:12" x14ac:dyDescent="0.2">
      <c r="A73" s="48" t="s">
        <v>28</v>
      </c>
      <c r="B73" s="21" t="s">
        <v>161</v>
      </c>
      <c r="C73" s="9">
        <v>1500</v>
      </c>
      <c r="D73" s="9">
        <v>3725.7</v>
      </c>
      <c r="E73" s="9">
        <v>0</v>
      </c>
      <c r="F73" s="9">
        <f t="shared" si="15"/>
        <v>5225.7</v>
      </c>
      <c r="G73" s="9">
        <v>1176.3699999999999</v>
      </c>
      <c r="H73" s="9">
        <f t="shared" si="16"/>
        <v>4049.33</v>
      </c>
      <c r="I73" s="28"/>
      <c r="J73" s="36"/>
      <c r="L73" s="29"/>
    </row>
    <row r="74" spans="1:12" x14ac:dyDescent="0.2">
      <c r="A74" s="48" t="s">
        <v>39</v>
      </c>
      <c r="B74" s="22" t="s">
        <v>85</v>
      </c>
      <c r="C74" s="9">
        <v>80325.73</v>
      </c>
      <c r="D74" s="9">
        <v>0</v>
      </c>
      <c r="E74" s="9">
        <v>0</v>
      </c>
      <c r="F74" s="9">
        <f t="shared" si="15"/>
        <v>80325.73</v>
      </c>
      <c r="G74" s="9">
        <v>33661.93</v>
      </c>
      <c r="H74" s="9">
        <f t="shared" si="16"/>
        <v>46663.799999999996</v>
      </c>
      <c r="I74" s="28"/>
      <c r="J74" s="36"/>
      <c r="L74" s="29"/>
    </row>
    <row r="75" spans="1:12" x14ac:dyDescent="0.2">
      <c r="A75" s="53" t="s">
        <v>54</v>
      </c>
      <c r="B75" s="21" t="s">
        <v>9</v>
      </c>
      <c r="C75" s="9">
        <v>100</v>
      </c>
      <c r="D75" s="9">
        <v>0</v>
      </c>
      <c r="E75" s="9">
        <v>0</v>
      </c>
      <c r="F75" s="9">
        <f t="shared" si="15"/>
        <v>100</v>
      </c>
      <c r="G75" s="9">
        <v>21.36</v>
      </c>
      <c r="H75" s="9">
        <f t="shared" si="16"/>
        <v>78.64</v>
      </c>
      <c r="I75" s="28"/>
      <c r="J75" s="36"/>
      <c r="L75" s="29"/>
    </row>
    <row r="76" spans="1:12" x14ac:dyDescent="0.2">
      <c r="A76" s="48" t="s">
        <v>37</v>
      </c>
      <c r="B76" s="22" t="s">
        <v>101</v>
      </c>
      <c r="C76" s="9">
        <v>0</v>
      </c>
      <c r="D76" s="9">
        <v>0</v>
      </c>
      <c r="E76" s="9">
        <v>0</v>
      </c>
      <c r="F76" s="9">
        <f t="shared" si="15"/>
        <v>0</v>
      </c>
      <c r="G76" s="9">
        <v>176.3</v>
      </c>
      <c r="H76" s="9">
        <f t="shared" si="16"/>
        <v>-176.3</v>
      </c>
      <c r="I76" s="28"/>
      <c r="J76" s="36"/>
      <c r="L76" s="29"/>
    </row>
    <row r="77" spans="1:12" x14ac:dyDescent="0.2">
      <c r="A77" s="48" t="s">
        <v>162</v>
      </c>
      <c r="B77" s="22" t="s">
        <v>163</v>
      </c>
      <c r="C77" s="9">
        <v>0</v>
      </c>
      <c r="D77" s="9">
        <v>0</v>
      </c>
      <c r="E77" s="9">
        <v>408</v>
      </c>
      <c r="F77" s="9">
        <f t="shared" si="15"/>
        <v>408</v>
      </c>
      <c r="G77" s="9">
        <v>202</v>
      </c>
      <c r="H77" s="9">
        <f t="shared" si="16"/>
        <v>206</v>
      </c>
      <c r="I77" s="28"/>
      <c r="J77" s="36"/>
      <c r="L77" s="29"/>
    </row>
    <row r="78" spans="1:12" x14ac:dyDescent="0.2">
      <c r="A78" s="48" t="s">
        <v>111</v>
      </c>
      <c r="B78" s="22" t="s">
        <v>112</v>
      </c>
      <c r="C78" s="9">
        <v>6000</v>
      </c>
      <c r="D78" s="9">
        <v>9873.31</v>
      </c>
      <c r="E78" s="9">
        <v>0</v>
      </c>
      <c r="F78" s="9">
        <f t="shared" ref="F78:F83" si="17">C78+D78+E78</f>
        <v>15873.31</v>
      </c>
      <c r="G78" s="9">
        <v>0</v>
      </c>
      <c r="H78" s="9">
        <f t="shared" ref="H78:H83" si="18">F78-G78</f>
        <v>15873.31</v>
      </c>
      <c r="I78" s="28"/>
      <c r="J78" s="36"/>
      <c r="L78" s="29"/>
    </row>
    <row r="79" spans="1:12" x14ac:dyDescent="0.2">
      <c r="A79" s="53" t="s">
        <v>51</v>
      </c>
      <c r="B79" s="21" t="s">
        <v>59</v>
      </c>
      <c r="C79" s="9">
        <v>0</v>
      </c>
      <c r="D79" s="9">
        <v>0</v>
      </c>
      <c r="E79" s="9">
        <v>1500</v>
      </c>
      <c r="F79" s="9">
        <f t="shared" si="17"/>
        <v>1500</v>
      </c>
      <c r="G79" s="9">
        <v>1263.25</v>
      </c>
      <c r="H79" s="9">
        <f t="shared" si="18"/>
        <v>236.75</v>
      </c>
      <c r="I79" s="28"/>
      <c r="J79" s="36"/>
      <c r="L79" s="29"/>
    </row>
    <row r="80" spans="1:12" x14ac:dyDescent="0.2">
      <c r="A80" s="53" t="s">
        <v>129</v>
      </c>
      <c r="B80" s="21" t="s">
        <v>128</v>
      </c>
      <c r="C80" s="9">
        <v>250</v>
      </c>
      <c r="D80" s="9">
        <v>0</v>
      </c>
      <c r="E80" s="9">
        <v>0</v>
      </c>
      <c r="F80" s="9">
        <f t="shared" si="17"/>
        <v>250</v>
      </c>
      <c r="G80" s="9">
        <v>0</v>
      </c>
      <c r="H80" s="9">
        <f t="shared" si="18"/>
        <v>250</v>
      </c>
      <c r="I80" s="28"/>
      <c r="J80" s="36"/>
      <c r="L80" s="29"/>
    </row>
    <row r="81" spans="1:12" x14ac:dyDescent="0.2">
      <c r="A81" s="48" t="s">
        <v>100</v>
      </c>
      <c r="B81" s="21" t="s">
        <v>164</v>
      </c>
      <c r="C81" s="9">
        <v>500</v>
      </c>
      <c r="D81" s="9">
        <v>607.27</v>
      </c>
      <c r="E81" s="9">
        <v>0</v>
      </c>
      <c r="F81" s="9">
        <f t="shared" si="17"/>
        <v>1107.27</v>
      </c>
      <c r="G81" s="9">
        <v>584</v>
      </c>
      <c r="H81" s="9">
        <f t="shared" si="18"/>
        <v>523.27</v>
      </c>
      <c r="I81" s="28"/>
      <c r="J81" s="36"/>
      <c r="L81" s="29"/>
    </row>
    <row r="82" spans="1:12" x14ac:dyDescent="0.2">
      <c r="A82" s="48" t="s">
        <v>130</v>
      </c>
      <c r="B82" s="22" t="s">
        <v>131</v>
      </c>
      <c r="C82" s="9">
        <v>900</v>
      </c>
      <c r="D82" s="9">
        <v>0</v>
      </c>
      <c r="E82" s="9">
        <v>0</v>
      </c>
      <c r="F82" s="9">
        <f t="shared" si="17"/>
        <v>900</v>
      </c>
      <c r="G82" s="9">
        <v>719.29</v>
      </c>
      <c r="H82" s="9">
        <f t="shared" si="18"/>
        <v>180.71000000000004</v>
      </c>
      <c r="I82" s="28"/>
      <c r="J82" s="36"/>
      <c r="L82" s="29"/>
    </row>
    <row r="83" spans="1:12" x14ac:dyDescent="0.2">
      <c r="A83" s="48" t="s">
        <v>165</v>
      </c>
      <c r="B83" s="21" t="s">
        <v>166</v>
      </c>
      <c r="C83" s="9">
        <v>250</v>
      </c>
      <c r="D83" s="9">
        <v>0</v>
      </c>
      <c r="E83" s="9">
        <v>0</v>
      </c>
      <c r="F83" s="9">
        <f t="shared" si="17"/>
        <v>250</v>
      </c>
      <c r="G83" s="9">
        <v>0</v>
      </c>
      <c r="H83" s="9">
        <f t="shared" si="18"/>
        <v>250</v>
      </c>
      <c r="I83" s="28"/>
      <c r="J83" s="36"/>
      <c r="L83" s="29"/>
    </row>
    <row r="84" spans="1:12" x14ac:dyDescent="0.2">
      <c r="A84" s="48" t="s">
        <v>41</v>
      </c>
      <c r="B84" s="21" t="s">
        <v>99</v>
      </c>
      <c r="C84" s="9">
        <v>200</v>
      </c>
      <c r="D84" s="9">
        <v>0</v>
      </c>
      <c r="E84" s="9">
        <v>0</v>
      </c>
      <c r="F84" s="9">
        <f t="shared" ref="F84:F90" si="19">C84+D84+E84</f>
        <v>200</v>
      </c>
      <c r="G84" s="9">
        <v>78</v>
      </c>
      <c r="H84" s="9">
        <f t="shared" ref="H84:H90" si="20">F84-G84</f>
        <v>122</v>
      </c>
      <c r="I84" s="28"/>
      <c r="J84" s="36"/>
      <c r="L84" s="29"/>
    </row>
    <row r="85" spans="1:12" x14ac:dyDescent="0.2">
      <c r="A85" s="53" t="s">
        <v>103</v>
      </c>
      <c r="B85" s="21" t="s">
        <v>113</v>
      </c>
      <c r="C85" s="9">
        <v>1500</v>
      </c>
      <c r="D85" s="9">
        <v>0</v>
      </c>
      <c r="E85" s="9">
        <v>0</v>
      </c>
      <c r="F85" s="9">
        <f t="shared" si="19"/>
        <v>1500</v>
      </c>
      <c r="G85" s="9">
        <v>0</v>
      </c>
      <c r="H85" s="9">
        <f t="shared" si="20"/>
        <v>1500</v>
      </c>
      <c r="I85" s="28"/>
      <c r="J85" s="36"/>
      <c r="L85" s="29"/>
    </row>
    <row r="86" spans="1:12" x14ac:dyDescent="0.2">
      <c r="A86" s="48" t="s">
        <v>38</v>
      </c>
      <c r="B86" s="22" t="s">
        <v>86</v>
      </c>
      <c r="C86" s="9">
        <v>300</v>
      </c>
      <c r="D86" s="9">
        <v>0</v>
      </c>
      <c r="E86" s="9">
        <v>0</v>
      </c>
      <c r="F86" s="9">
        <f t="shared" si="19"/>
        <v>300</v>
      </c>
      <c r="G86" s="9">
        <v>0</v>
      </c>
      <c r="H86" s="9">
        <f t="shared" si="20"/>
        <v>300</v>
      </c>
      <c r="I86" s="28"/>
      <c r="J86" s="36"/>
      <c r="L86" s="29"/>
    </row>
    <row r="87" spans="1:12" x14ac:dyDescent="0.2">
      <c r="A87" s="48" t="s">
        <v>197</v>
      </c>
      <c r="B87" s="22" t="s">
        <v>198</v>
      </c>
      <c r="C87" s="9">
        <v>0</v>
      </c>
      <c r="D87" s="9"/>
      <c r="E87" s="9">
        <v>250</v>
      </c>
      <c r="F87" s="9">
        <f t="shared" si="19"/>
        <v>250</v>
      </c>
      <c r="G87" s="9">
        <v>0</v>
      </c>
      <c r="H87" s="9">
        <f t="shared" si="20"/>
        <v>250</v>
      </c>
      <c r="I87" s="28"/>
      <c r="J87" s="36"/>
      <c r="L87" s="29"/>
    </row>
    <row r="88" spans="1:12" x14ac:dyDescent="0.2">
      <c r="A88" s="48" t="s">
        <v>167</v>
      </c>
      <c r="B88" s="21" t="s">
        <v>168</v>
      </c>
      <c r="C88" s="9">
        <v>250</v>
      </c>
      <c r="D88" s="9">
        <v>0</v>
      </c>
      <c r="E88" s="9">
        <v>0</v>
      </c>
      <c r="F88" s="9">
        <f t="shared" si="19"/>
        <v>250</v>
      </c>
      <c r="G88" s="9">
        <v>70.62</v>
      </c>
      <c r="H88" s="9">
        <f t="shared" si="20"/>
        <v>179.38</v>
      </c>
      <c r="I88" s="28"/>
      <c r="J88" s="36"/>
      <c r="L88" s="29"/>
    </row>
    <row r="89" spans="1:12" x14ac:dyDescent="0.2">
      <c r="A89" s="48" t="s">
        <v>199</v>
      </c>
      <c r="B89" s="21" t="s">
        <v>200</v>
      </c>
      <c r="C89" s="9">
        <v>0</v>
      </c>
      <c r="D89" s="9"/>
      <c r="E89" s="9">
        <v>250</v>
      </c>
      <c r="F89" s="9">
        <f t="shared" si="19"/>
        <v>250</v>
      </c>
      <c r="G89" s="9">
        <v>264.48</v>
      </c>
      <c r="H89" s="9">
        <f t="shared" si="20"/>
        <v>-14.480000000000018</v>
      </c>
      <c r="I89" s="28"/>
      <c r="J89" s="36"/>
      <c r="L89" s="29"/>
    </row>
    <row r="90" spans="1:12" x14ac:dyDescent="0.2">
      <c r="A90" s="53" t="s">
        <v>169</v>
      </c>
      <c r="B90" s="21" t="s">
        <v>170</v>
      </c>
      <c r="C90" s="9">
        <v>0</v>
      </c>
      <c r="D90" s="9">
        <v>0</v>
      </c>
      <c r="E90" s="9">
        <v>500</v>
      </c>
      <c r="F90" s="9">
        <f t="shared" si="19"/>
        <v>500</v>
      </c>
      <c r="G90" s="9">
        <v>500</v>
      </c>
      <c r="H90" s="9">
        <f t="shared" si="20"/>
        <v>0</v>
      </c>
      <c r="I90" s="28"/>
      <c r="J90" s="36"/>
      <c r="L90" s="29"/>
    </row>
    <row r="91" spans="1:12" x14ac:dyDescent="0.2">
      <c r="A91" s="48" t="s">
        <v>43</v>
      </c>
      <c r="B91" s="22" t="s">
        <v>171</v>
      </c>
      <c r="C91" s="9">
        <v>400</v>
      </c>
      <c r="D91" s="9">
        <v>0</v>
      </c>
      <c r="E91" s="9">
        <v>0</v>
      </c>
      <c r="F91" s="9">
        <f t="shared" ref="F91:F94" si="21">C91+D91+E91</f>
        <v>400</v>
      </c>
      <c r="G91" s="9">
        <v>0</v>
      </c>
      <c r="H91" s="9">
        <f t="shared" ref="H91:H94" si="22">F91-G91</f>
        <v>400</v>
      </c>
      <c r="I91" s="28"/>
      <c r="J91" s="36"/>
      <c r="L91" s="29"/>
    </row>
    <row r="92" spans="1:12" x14ac:dyDescent="0.2">
      <c r="A92" s="48" t="s">
        <v>132</v>
      </c>
      <c r="B92" s="21" t="s">
        <v>133</v>
      </c>
      <c r="C92" s="9">
        <v>500</v>
      </c>
      <c r="D92" s="9">
        <v>0</v>
      </c>
      <c r="E92" s="9">
        <v>0</v>
      </c>
      <c r="F92" s="9">
        <f t="shared" si="21"/>
        <v>500</v>
      </c>
      <c r="G92" s="9">
        <v>338.45</v>
      </c>
      <c r="H92" s="9">
        <f t="shared" si="22"/>
        <v>161.55000000000001</v>
      </c>
      <c r="I92" s="28"/>
      <c r="J92" s="36"/>
      <c r="L92" s="29"/>
    </row>
    <row r="93" spans="1:12" x14ac:dyDescent="0.2">
      <c r="A93" s="53" t="s">
        <v>44</v>
      </c>
      <c r="B93" s="22" t="s">
        <v>172</v>
      </c>
      <c r="C93" s="9">
        <v>800</v>
      </c>
      <c r="D93" s="9">
        <v>0</v>
      </c>
      <c r="E93" s="9">
        <v>0</v>
      </c>
      <c r="F93" s="9">
        <f t="shared" si="21"/>
        <v>800</v>
      </c>
      <c r="G93" s="9">
        <v>314</v>
      </c>
      <c r="H93" s="9">
        <f t="shared" si="22"/>
        <v>486</v>
      </c>
      <c r="I93" s="28"/>
      <c r="J93" s="36"/>
      <c r="L93" s="29"/>
    </row>
    <row r="94" spans="1:12" x14ac:dyDescent="0.2">
      <c r="A94" s="53" t="s">
        <v>24</v>
      </c>
      <c r="B94" s="22" t="s">
        <v>173</v>
      </c>
      <c r="C94" s="9">
        <v>350</v>
      </c>
      <c r="D94" s="9">
        <v>0</v>
      </c>
      <c r="E94" s="9">
        <v>0</v>
      </c>
      <c r="F94" s="9">
        <f t="shared" si="21"/>
        <v>350</v>
      </c>
      <c r="G94" s="9">
        <v>0</v>
      </c>
      <c r="H94" s="9">
        <f t="shared" si="22"/>
        <v>350</v>
      </c>
      <c r="I94" s="28"/>
      <c r="J94" s="36"/>
      <c r="L94" s="29"/>
    </row>
    <row r="95" spans="1:12" x14ac:dyDescent="0.2">
      <c r="A95" s="54" t="s">
        <v>45</v>
      </c>
      <c r="B95" s="21" t="s">
        <v>68</v>
      </c>
      <c r="C95" s="9">
        <v>10000</v>
      </c>
      <c r="D95" s="9">
        <v>0</v>
      </c>
      <c r="E95" s="9">
        <v>7000</v>
      </c>
      <c r="F95" s="9">
        <f>C95+D95+E95</f>
        <v>17000</v>
      </c>
      <c r="G95" s="9">
        <v>17000</v>
      </c>
      <c r="H95" s="9">
        <f t="shared" ref="H95:H96" si="23">F95-G95</f>
        <v>0</v>
      </c>
      <c r="I95" s="28"/>
      <c r="J95" s="36"/>
    </row>
    <row r="96" spans="1:12" x14ac:dyDescent="0.2">
      <c r="A96" s="55" t="s">
        <v>134</v>
      </c>
      <c r="B96" s="21" t="s">
        <v>135</v>
      </c>
      <c r="C96" s="9">
        <v>150</v>
      </c>
      <c r="D96" s="9">
        <v>0</v>
      </c>
      <c r="E96" s="9">
        <v>0</v>
      </c>
      <c r="F96" s="9">
        <f>C96+D96+E96</f>
        <v>150</v>
      </c>
      <c r="G96" s="9">
        <v>0</v>
      </c>
      <c r="H96" s="9">
        <f t="shared" si="23"/>
        <v>150</v>
      </c>
      <c r="I96" s="28"/>
      <c r="J96" s="36"/>
    </row>
    <row r="97" spans="1:11" ht="13.5" thickBot="1" x14ac:dyDescent="0.25">
      <c r="A97" s="48"/>
      <c r="B97" s="22"/>
      <c r="C97" s="9"/>
      <c r="D97" s="9"/>
      <c r="E97" s="9"/>
      <c r="F97" s="9"/>
      <c r="G97" s="9"/>
      <c r="H97" s="9"/>
      <c r="I97" s="28"/>
      <c r="J97" s="36"/>
    </row>
    <row r="98" spans="1:11" s="16" customFormat="1" ht="14.25" thickTop="1" thickBot="1" x14ac:dyDescent="0.25">
      <c r="A98" s="49" t="s">
        <v>10</v>
      </c>
      <c r="B98" s="21"/>
      <c r="C98" s="12">
        <f>SUM(C17:C96)</f>
        <v>155066.72999999998</v>
      </c>
      <c r="D98" s="12">
        <f>SUM(D17:D96)</f>
        <v>195333.15</v>
      </c>
      <c r="E98" s="12">
        <f>SUM(E17:E96)</f>
        <v>94810.25</v>
      </c>
      <c r="F98" s="12">
        <f>SUM(F17:F96)</f>
        <v>445210.12999999995</v>
      </c>
      <c r="G98" s="12">
        <f>SUM(G17:G96)</f>
        <v>132954.76999999996</v>
      </c>
      <c r="H98" s="12">
        <f>SUM(H17:H97)</f>
        <v>312255.36000000004</v>
      </c>
      <c r="I98" s="12">
        <f>SUM(I17:I96)</f>
        <v>2198</v>
      </c>
      <c r="J98" s="50" t="s">
        <v>92</v>
      </c>
      <c r="K98" s="31"/>
    </row>
    <row r="99" spans="1:11" ht="13.5" thickTop="1" x14ac:dyDescent="0.2">
      <c r="A99" s="56"/>
      <c r="B99" s="17"/>
      <c r="C99" s="18"/>
      <c r="D99" s="18"/>
      <c r="E99" s="18"/>
      <c r="F99" s="18"/>
      <c r="G99" s="18"/>
      <c r="H99" s="18"/>
      <c r="I99" s="18"/>
      <c r="J99" s="36"/>
    </row>
    <row r="100" spans="1:11" x14ac:dyDescent="0.2">
      <c r="A100" s="57" t="s">
        <v>11</v>
      </c>
      <c r="B100" s="15"/>
      <c r="C100" s="19">
        <f>C14-C98</f>
        <v>208454.46000000002</v>
      </c>
      <c r="D100" s="19"/>
      <c r="E100" s="19"/>
      <c r="F100" s="19"/>
      <c r="G100" s="19"/>
      <c r="H100" s="19"/>
      <c r="I100" s="19">
        <f>I14-I98</f>
        <v>-2198</v>
      </c>
      <c r="J100" s="50" t="s">
        <v>92</v>
      </c>
    </row>
    <row r="101" spans="1:11" x14ac:dyDescent="0.2">
      <c r="A101" s="54"/>
      <c r="C101" s="3"/>
      <c r="D101" s="3"/>
      <c r="E101" s="3"/>
      <c r="F101" s="3"/>
      <c r="G101" s="3"/>
      <c r="H101" s="3"/>
      <c r="I101" s="3"/>
      <c r="J101" s="36"/>
    </row>
    <row r="102" spans="1:11" x14ac:dyDescent="0.2">
      <c r="A102" s="57" t="s">
        <v>12</v>
      </c>
      <c r="J102" s="36"/>
    </row>
    <row r="103" spans="1:11" ht="13.5" thickBot="1" x14ac:dyDescent="0.25">
      <c r="A103" s="55" t="s">
        <v>19</v>
      </c>
      <c r="B103" s="1" t="s">
        <v>13</v>
      </c>
      <c r="C103" s="10">
        <v>13121.31</v>
      </c>
      <c r="D103" s="10"/>
      <c r="E103" s="10"/>
      <c r="F103" s="10">
        <v>13121.31</v>
      </c>
      <c r="G103" s="10">
        <v>0</v>
      </c>
      <c r="H103" s="10">
        <v>13121.31</v>
      </c>
      <c r="I103" s="28"/>
      <c r="J103" s="36"/>
    </row>
    <row r="104" spans="1:11" ht="14.25" thickTop="1" thickBot="1" x14ac:dyDescent="0.25">
      <c r="A104" s="49" t="s">
        <v>14</v>
      </c>
      <c r="C104" s="13">
        <f>SUM(C103)</f>
        <v>13121.31</v>
      </c>
      <c r="D104" s="13">
        <f t="shared" ref="D104:F104" si="24">SUM(D103)</f>
        <v>0</v>
      </c>
      <c r="E104" s="13">
        <f t="shared" si="24"/>
        <v>0</v>
      </c>
      <c r="F104" s="13">
        <f t="shared" si="24"/>
        <v>13121.31</v>
      </c>
      <c r="G104" s="13">
        <v>0</v>
      </c>
      <c r="H104" s="13">
        <f>H103</f>
        <v>13121.31</v>
      </c>
      <c r="I104" s="13">
        <f>SUM(I103)</f>
        <v>0</v>
      </c>
      <c r="J104" s="50" t="s">
        <v>92</v>
      </c>
    </row>
    <row r="105" spans="1:11" ht="13.5" thickTop="1" x14ac:dyDescent="0.2">
      <c r="A105" s="54"/>
      <c r="J105" s="36"/>
    </row>
    <row r="106" spans="1:11" x14ac:dyDescent="0.2">
      <c r="A106" s="57" t="s">
        <v>15</v>
      </c>
      <c r="B106" s="15"/>
      <c r="C106" s="9">
        <f>C98+C104</f>
        <v>168188.03999999998</v>
      </c>
      <c r="D106" s="9">
        <f t="shared" ref="D106:G106" si="25">D98+D104</f>
        <v>195333.15</v>
      </c>
      <c r="E106" s="9">
        <f t="shared" si="25"/>
        <v>94810.25</v>
      </c>
      <c r="F106" s="9">
        <f>F98+F104</f>
        <v>458331.43999999994</v>
      </c>
      <c r="G106" s="9">
        <f t="shared" si="25"/>
        <v>132954.76999999996</v>
      </c>
      <c r="H106" s="9">
        <f>H98+H104</f>
        <v>325376.67000000004</v>
      </c>
      <c r="I106" s="9">
        <f>I98+I104</f>
        <v>2198</v>
      </c>
      <c r="J106" s="50" t="s">
        <v>92</v>
      </c>
    </row>
    <row r="107" spans="1:11" ht="13.5" thickBot="1" x14ac:dyDescent="0.25">
      <c r="A107" s="55"/>
      <c r="B107" s="15"/>
      <c r="C107" s="20"/>
      <c r="D107" s="20"/>
      <c r="E107" s="20"/>
      <c r="F107" s="20"/>
      <c r="G107" s="20"/>
      <c r="H107" s="20"/>
      <c r="I107" s="20"/>
      <c r="J107" s="36"/>
    </row>
    <row r="108" spans="1:11" ht="14.25" thickTop="1" thickBot="1" x14ac:dyDescent="0.25">
      <c r="A108" s="56" t="s">
        <v>16</v>
      </c>
      <c r="B108" s="15"/>
      <c r="C108" s="12">
        <f>C14-C106</f>
        <v>195333.15000000002</v>
      </c>
      <c r="D108" s="12">
        <f>D14-D106</f>
        <v>0</v>
      </c>
      <c r="E108" s="12">
        <f>E14+E98</f>
        <v>138248.46</v>
      </c>
      <c r="F108" s="12">
        <f>-C11+F106+F11</f>
        <v>411470.12999999995</v>
      </c>
      <c r="G108" s="12">
        <f>G14-G106</f>
        <v>-132954.76999999996</v>
      </c>
      <c r="H108" s="12">
        <f>H14-H106</f>
        <v>-278515.36000000004</v>
      </c>
      <c r="I108" s="12">
        <f>I14-I106</f>
        <v>-2198</v>
      </c>
      <c r="J108" s="50" t="s">
        <v>92</v>
      </c>
    </row>
    <row r="109" spans="1:11" ht="13.5" thickTop="1" x14ac:dyDescent="0.2">
      <c r="A109" s="55"/>
      <c r="B109" s="15"/>
      <c r="C109" s="7"/>
      <c r="D109" s="7"/>
      <c r="E109" s="7"/>
      <c r="F109" s="7"/>
      <c r="G109" s="7"/>
      <c r="H109" s="7"/>
      <c r="I109" s="7"/>
      <c r="J109" s="36"/>
    </row>
    <row r="110" spans="1:11" ht="13.5" thickBot="1" x14ac:dyDescent="0.25">
      <c r="A110" s="58" t="s">
        <v>17</v>
      </c>
      <c r="B110" s="59"/>
      <c r="C110" s="60"/>
      <c r="D110" s="60"/>
      <c r="E110" s="60"/>
      <c r="F110" s="60"/>
      <c r="G110" s="60"/>
      <c r="H110" s="60"/>
      <c r="I110" s="60"/>
      <c r="J110" s="61"/>
    </row>
    <row r="118" spans="3:9" x14ac:dyDescent="0.2">
      <c r="C118" s="1"/>
      <c r="D118" s="1"/>
      <c r="E118" s="1"/>
      <c r="F118" s="1"/>
      <c r="H118" s="1"/>
      <c r="I118" s="1"/>
    </row>
    <row r="119" spans="3:9" x14ac:dyDescent="0.2">
      <c r="C119" s="1"/>
      <c r="D119" s="1"/>
      <c r="E119" s="1"/>
      <c r="F119" s="1"/>
      <c r="G119" s="1"/>
      <c r="H119" s="1"/>
      <c r="I119" s="1"/>
    </row>
  </sheetData>
  <sheetProtection selectLockedCells="1" selectUnlockedCells="1"/>
  <mergeCells count="7">
    <mergeCell ref="B16:H16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10CE9-F055-456A-BDB5-B312F3339A7E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5438aeec-dcb5-406c-96cc-83e0291ed5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D70717-A2B8-4586-9B74-17C39C8D4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3BF58-37D2-455F-BB4D-85C97A267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FY26 Budget Template</vt:lpstr>
      <vt:lpstr>'FY26 Budget Template'!Print_Area</vt:lpstr>
      <vt:lpstr>'FY26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2018-04-25T19:23:04Z</cp:lastPrinted>
  <dcterms:created xsi:type="dcterms:W3CDTF">2016-08-31T11:05:26Z</dcterms:created>
  <dcterms:modified xsi:type="dcterms:W3CDTF">2025-04-17T19:58:44Z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