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nnock\OneDrive - Downstate Medical Center\Desktop\"/>
    </mc:Choice>
  </mc:AlternateContent>
  <xr:revisionPtr revIDLastSave="1" documentId="8_{03782F86-4FB2-4B41-B117-89521A9067D7}" xr6:coauthVersionLast="36" xr6:coauthVersionMax="36" xr10:uidLastSave="{AD8E9B49-20C7-47E1-A16C-9AB9C057FE15}"/>
  <bookViews>
    <workbookView xWindow="240" yWindow="150" windowWidth="20700" windowHeight="10680" xr2:uid="{00000000-000D-0000-FFFF-FFFF00000000}"/>
  </bookViews>
  <sheets>
    <sheet name="FY24 Budget Template" sheetId="56" r:id="rId1"/>
  </sheets>
  <definedNames>
    <definedName name="_xlnm.Print_Area" localSheetId="0">'FY24 Budget Template'!$A$1:$J$113</definedName>
    <definedName name="Report.Begin.Date" localSheetId="0">'FY24 Budget Template'!TLA.001</definedName>
    <definedName name="Report.Budget.Name" localSheetId="0">'FY24 Budget Template'!TLA.088</definedName>
    <definedName name="Report.Column.Begin.Date" localSheetId="0">'FY24 Budget Template'!TLA.091</definedName>
    <definedName name="Report.Column.Code" localSheetId="0">'FY24 Budget Template'!TLA.055</definedName>
    <definedName name="Report.Column.Description" localSheetId="0">'FY24 Budget Template'!TLA.056</definedName>
    <definedName name="Report.Column.End.Date" localSheetId="0">'FY24 Budget Template'!TLA.095</definedName>
    <definedName name="Report.Column.Filter.1.Selection" localSheetId="0">'FY24 Budget Template'!TLA.067</definedName>
    <definedName name="Report.Column.Filter.2.Selection" localSheetId="0">'FY24 Budget Template'!TLA.068</definedName>
    <definedName name="Report.Column.Heading.Row" localSheetId="0">'FY24 Budget Template'!TLA.002</definedName>
    <definedName name="Report.Column.Is.Forecast" localSheetId="0">'FY24 Budget Template'!TLA.096</definedName>
    <definedName name="Report.Company.Name" localSheetId="0">'FY24 Budget Template'!TLA.003</definedName>
    <definedName name="Report.Day" localSheetId="0">'FY24 Budget Template'!TLA.092</definedName>
    <definedName name="Report.DD.1.Description" localSheetId="0">INDEX('FY24 Budget Template'!TLA.024,1,3)</definedName>
    <definedName name="Report.DD.1.Selection" localSheetId="0">INDEX('FY24 Budget Template'!TLA.024,1,2)</definedName>
    <definedName name="Report.DD.2.Description" localSheetId="0">INDEX('FY24 Budget Template'!TLA.024,2,3)</definedName>
    <definedName name="Report.DD.2.Selection" localSheetId="0">INDEX('FY24 Budget Template'!TLA.024,2,2)</definedName>
    <definedName name="Report.DD.3.Description" localSheetId="0">INDEX('FY24 Budget Template'!TLA.024,3,3)</definedName>
    <definedName name="Report.DD.3.Selection" localSheetId="0">INDEX('FY24 Budget Template'!TLA.024,3,2)</definedName>
    <definedName name="Report.DD.4.Description" localSheetId="0">INDEX('FY24 Budget Template'!TLA.024,4,3)</definedName>
    <definedName name="Report.DD.4.Selection" localSheetId="0">INDEX('FY24 Budget Template'!TLA.024,4,2)</definedName>
    <definedName name="Report.DD.5.Description" localSheetId="0">INDEX('FY24 Budget Template'!TLA.024,5,3)</definedName>
    <definedName name="Report.DD.5.Selection" localSheetId="0">INDEX('FY24 Budget Template'!TLA.024,5,2)</definedName>
    <definedName name="Report.End.Date" localSheetId="0">'FY24 Budget Template'!TLA.004</definedName>
    <definedName name="Report.Filter.1.Description" localSheetId="0">INDEX('FY24 Budget Template'!TLA.027,1,5)</definedName>
    <definedName name="Report.Filter.1.Selection" localSheetId="0">INDEX('FY24 Budget Template'!TLA.027,1,3)</definedName>
    <definedName name="Report.Filter.2.Description" localSheetId="0">INDEX('FY24 Budget Template'!TLA.028,1,5)</definedName>
    <definedName name="Report.Filter.2.Selection" localSheetId="0">INDEX('FY24 Budget Template'!TLA.028,1,3)</definedName>
    <definedName name="Report.Filter.3.Description" localSheetId="0">INDEX('FY24 Budget Template'!TLA.029,1,5)</definedName>
    <definedName name="Report.Filter.3.Selection" localSheetId="0">INDEX('FY24 Budget Template'!TLA.029,1,3)</definedName>
    <definedName name="Report.Filter.4.Description" localSheetId="0">INDEX('FY24 Budget Template'!TLA.030,1,5)</definedName>
    <definedName name="Report.Filter.4.Selection" localSheetId="0">INDEX('FY24 Budget Template'!TLA.030,1,3)</definedName>
    <definedName name="Report.Filter.5.Description" localSheetId="0">INDEX('FY24 Budget Template'!TLA.031,1,5)</definedName>
    <definedName name="Report.Filter.5.Selection" localSheetId="0">INDEX('FY24 Budget Template'!TLA.031,1,3)</definedName>
    <definedName name="Report.First.PeriodIndex" localSheetId="0">'FY24 Budget Template'!TLA.042</definedName>
    <definedName name="Report.Fiscal.Year" localSheetId="0">'FY24 Budget Template'!TLA.005</definedName>
    <definedName name="Report.Group.Footer.Column" localSheetId="0">'FY24 Budget Template'!TLA.006</definedName>
    <definedName name="Report.Group.Header.Column" localSheetId="0">'FY24 Budget Template'!TLA.007</definedName>
    <definedName name="Report.Last.PeriodIndex" localSheetId="0">'FY24 Budget Template'!TLA.043</definedName>
    <definedName name="Report.Name" localSheetId="0">'FY24 Budget Template'!TLA.008</definedName>
    <definedName name="Report.Next.Up" localSheetId="0">'FY24 Budget Template'!A1048576</definedName>
    <definedName name="Report.Parent.Cell.Reference" localSheetId="0">'FY24 Budget Template'!TLA.009</definedName>
    <definedName name="Report.Parent.Sheet" localSheetId="0">'FY24 Budget Template'!TLA.010</definedName>
    <definedName name="Report.Period.Number" localSheetId="0">'FY24 Budget Template'!TLA.011</definedName>
    <definedName name="Report.PostBreak.Begin.Date" localSheetId="0">'FY24 Budget Template'!TLA.082</definedName>
    <definedName name="Report.PostBreak.Columns" localSheetId="0">'FY24 Budget Template'!TLA.087</definedName>
    <definedName name="Report.PostBreak.End.Date" localSheetId="0">'FY24 Budget Template'!TLA.083</definedName>
    <definedName name="Report.PostBreak.Fiscal.Year" localSheetId="0">'FY24 Budget Template'!TLA.084</definedName>
    <definedName name="Report.PostBreak.Period.Number" localSheetId="0">'FY24 Budget Template'!TLA.086</definedName>
    <definedName name="Report.PostBreak.PeriodIndex" localSheetId="0">'FY24 Budget Template'!TLA.081</definedName>
    <definedName name="Report.PostBreak.Quarter" localSheetId="0">'FY24 Budget Template'!TLA.085</definedName>
    <definedName name="Report.PreBreak.Begin.Date" localSheetId="0">'FY24 Budget Template'!TLA.075</definedName>
    <definedName name="Report.PreBreak.Columns" localSheetId="0">'FY24 Budget Template'!TLA.080</definedName>
    <definedName name="Report.PreBreak.End.Date" localSheetId="0">'FY24 Budget Template'!TLA.076</definedName>
    <definedName name="Report.PreBreak.Fiscal.Year" localSheetId="0">'FY24 Budget Template'!TLA.077</definedName>
    <definedName name="Report.PreBreak.Period.Number" localSheetId="0">'FY24 Budget Template'!TLA.079</definedName>
    <definedName name="Report.PreBreak.PeriodIndex" localSheetId="0">'FY24 Budget Template'!TLA.074</definedName>
    <definedName name="Report.PreBreak.Quarter" localSheetId="0">'FY24 Budget Template'!TLA.078</definedName>
    <definedName name="Report.Purpose" localSheetId="0">'FY24 Budget Template'!TLA.012</definedName>
    <definedName name="Report.Quarter" localSheetId="0">'FY24 Budget Template'!TLA.013</definedName>
    <definedName name="Report.Run.By" localSheetId="0">'FY24 Budget Template'!TLA.014</definedName>
    <definedName name="Report.Run.Date" localSheetId="0">'FY24 Budget Template'!TLA.015</definedName>
    <definedName name="Report.Source.Database" localSheetId="0">'FY24 Budget Template'!TLA.016</definedName>
    <definedName name="Report.Template.Author" localSheetId="0">'FY24 Budget Template'!TLA.017</definedName>
    <definedName name="Report.Template.Date" localSheetId="0">'FY24 Budget Template'!TLA.018</definedName>
    <definedName name="Report.Template.Version" localSheetId="0">'FY24 Budget Template'!TLA.019</definedName>
    <definedName name="Report.Workbook.Generator.Control.Row" localSheetId="0">'FY24 Budget Template'!TLA.090</definedName>
    <definedName name="TLA.001" localSheetId="0" hidden="1">'FY24 Budget Template'!#REF!</definedName>
    <definedName name="TLA.002" localSheetId="0" hidden="1">'FY24 Budget Template'!$A$9:$B$9</definedName>
    <definedName name="TLA.003" localSheetId="0" hidden="1">'FY24 Budget Template'!#REF!</definedName>
    <definedName name="TLA.004" localSheetId="0" hidden="1">'FY24 Budget Template'!#REF!</definedName>
    <definedName name="TLA.005" localSheetId="0" hidden="1">'FY24 Budget Template'!#REF!</definedName>
    <definedName name="TLA.006" localSheetId="0" hidden="1">'FY24 Budget Template'!#REF!</definedName>
    <definedName name="TLA.007" localSheetId="0" hidden="1">'FY24 Budget Template'!#REF!</definedName>
    <definedName name="TLA.008" localSheetId="0" hidden="1">'FY24 Budget Template'!#REF!</definedName>
    <definedName name="TLA.009" localSheetId="0" hidden="1">'FY24 Budget Template'!#REF!</definedName>
    <definedName name="TLA.010" localSheetId="0" hidden="1">'FY24 Budget Template'!#REF!</definedName>
    <definedName name="TLA.011" localSheetId="0" hidden="1">'FY24 Budget Template'!#REF!</definedName>
    <definedName name="TLA.012" localSheetId="0" hidden="1">'FY24 Budget Template'!#REF!</definedName>
    <definedName name="TLA.013" localSheetId="0" hidden="1">'FY24 Budget Template'!#REF!</definedName>
    <definedName name="TLA.014" localSheetId="0" hidden="1">'FY24 Budget Template'!#REF!</definedName>
    <definedName name="TLA.015" localSheetId="0" hidden="1">'FY24 Budget Template'!#REF!</definedName>
    <definedName name="TLA.016" localSheetId="0" hidden="1">'FY24 Budget Template'!TLA.016.000&amp;'FY24 Budget Template'!TLA.016.001&amp;'FY24 Budget Template'!TLA.016.002&amp;'FY24 Budget Template'!TLA.016.003</definedName>
    <definedName name="TLA.016.000" localSheetId="0" hidden="1">"Provider=Microsoft.Jet.OLEDB.4.0;Password=ZDJ%'cah[5ne0{oy/CbL&lt;&amp;PS""$jiKtY}DVpL;User ID=Admin;Data Source=W:\PRO72\insight profile\SUNY-GL-COMPANY01.mdb;Mode=Share Deny None;Extended Properties="""";Jet OLEDB:System database="""";Jet OLEDB:Reg"</definedName>
    <definedName name="TLA.016.001" localSheetId="0" hidden="1">"istry Path="""";Jet OLEDB:Database Password="""";Jet OLEDB:Engine Type=5;Jet OLEDB:Database Locking Mode=1;Jet OLEDB:Global Partial Bulk Ops=2;Jet OLEDB:Global Bulk Transactions=1;Jet OLEDB:New Database Password="""";Jet OLEDB:Create System Databas"</definedName>
    <definedName name="TLA.016.002" localSheetId="0" hidden="1">"e=False;Jet OLEDB:Encrypt Database=False;Jet OLEDB:Don't Copy Locale on Compact=False;Jet OLEDB:Compact Without Replica Repair=False;Jet OLEDB:SFP=False;"</definedName>
    <definedName name="TLA.016.003" localSheetId="0" hidden="1">" "</definedName>
    <definedName name="TLA.017" localSheetId="0" hidden="1">'FY24 Budget Template'!#REF!</definedName>
    <definedName name="TLA.018" localSheetId="0" hidden="1">'FY24 Budget Template'!#REF!</definedName>
    <definedName name="TLA.019" localSheetId="0" hidden="1">'FY24 Budget Template'!#REF!</definedName>
    <definedName name="TLA.020" localSheetId="0" hidden="1">'FY24 Budget Template'!#REF!</definedName>
    <definedName name="TLA.021" localSheetId="0" hidden="1">'FY24 Budget Template'!#REF!</definedName>
    <definedName name="TLA.022" localSheetId="0" hidden="1">'FY24 Budget Template'!#REF!</definedName>
    <definedName name="TLA.023" localSheetId="0" hidden="1">'FY24 Budget Template'!#REF!</definedName>
    <definedName name="TLA.024" localSheetId="0" hidden="1">'FY24 Budget Template'!#REF!</definedName>
    <definedName name="TLA.025" localSheetId="0" hidden="1">'FY24 Budget Template'!#REF!</definedName>
    <definedName name="TLA.026" localSheetId="0" hidden="1">'FY24 Budget Template'!#REF!</definedName>
    <definedName name="TLA.027" localSheetId="0" hidden="1">'FY24 Budget Template'!#REF!</definedName>
    <definedName name="TLA.028" localSheetId="0" hidden="1">'FY24 Budget Template'!#REF!</definedName>
    <definedName name="TLA.029" localSheetId="0" hidden="1">'FY24 Budget Template'!#REF!</definedName>
    <definedName name="TLA.030" localSheetId="0" hidden="1">'FY24 Budget Template'!#REF!</definedName>
    <definedName name="TLA.031" localSheetId="0" hidden="1">'FY24 Budget Template'!#REF!</definedName>
    <definedName name="TLA.032" localSheetId="0" hidden="1">'FY24 Budget Template'!#REF!</definedName>
    <definedName name="TLA.033" localSheetId="0" hidden="1">'FY24 Budget Template'!#REF!</definedName>
    <definedName name="TLA.034" localSheetId="0" hidden="1">'FY24 Budget Template'!#REF!</definedName>
    <definedName name="TLA.035" localSheetId="0" hidden="1">'FY24 Budget Template'!#REF!</definedName>
    <definedName name="TLA.036" localSheetId="0" hidden="1">'FY24 Budget Template'!#REF!</definedName>
    <definedName name="TLA.037" localSheetId="0" hidden="1">'FY24 Budget Template'!#REF!</definedName>
    <definedName name="TLA.038" localSheetId="0" hidden="1">'FY24 Budget Template'!#REF!</definedName>
    <definedName name="TLA.039" localSheetId="0" hidden="1">'FY24 Budget Template'!#REF!</definedName>
    <definedName name="TLA.040" localSheetId="0" hidden="1">'FY24 Budget Template'!#REF!</definedName>
    <definedName name="TLA.041" localSheetId="0" hidden="1">'FY24 Budget Template'!#REF!</definedName>
    <definedName name="TLA.042" localSheetId="0" hidden="1">'FY24 Budget Template'!#REF!</definedName>
    <definedName name="TLA.043" localSheetId="0" hidden="1">'FY24 Budget Template'!#REF!</definedName>
    <definedName name="TLA.044" localSheetId="0" hidden="1">'FY24 Budget Template'!#REF!</definedName>
    <definedName name="TLA.045" localSheetId="0" hidden="1">'FY24 Budget Template'!#REF!</definedName>
    <definedName name="TLA.046" localSheetId="0" hidden="1">'FY24 Budget Template'!#REF!</definedName>
    <definedName name="TLA.047" localSheetId="0" hidden="1">'FY24 Budget Template'!#REF!</definedName>
    <definedName name="TLA.048" localSheetId="0" hidden="1">'FY24 Budget Template'!#REF!</definedName>
    <definedName name="TLA.049" localSheetId="0" hidden="1">'FY24 Budget Template'!#REF!</definedName>
    <definedName name="TLA.050" localSheetId="0" hidden="1">-1</definedName>
    <definedName name="TLA.051" localSheetId="0" hidden="1">0</definedName>
    <definedName name="TLA.053" localSheetId="0" hidden="1">'FY24 Budget Template'!#REF!</definedName>
    <definedName name="TLA.055" localSheetId="0" hidden="1">'FY24 Budget Template'!#REF!</definedName>
    <definedName name="TLA.056" localSheetId="0" hidden="1">'FY24 Budget Template'!#REF!</definedName>
    <definedName name="TLA.067" localSheetId="0" hidden="1">'FY24 Budget Template'!#REF!</definedName>
    <definedName name="TLA.068" localSheetId="0" hidden="1">'FY24 Budget Template'!#REF!</definedName>
    <definedName name="TLA.069" localSheetId="0" hidden="1">"|0|0|00|0|"</definedName>
    <definedName name="TLA.070" localSheetId="0" hidden="1">"|0|0|"</definedName>
    <definedName name="TLA.071" localSheetId="0" hidden="1">0</definedName>
    <definedName name="TLA.072" localSheetId="0" hidden="1">"|0|2|2|2|2|2|2|2|2|"</definedName>
    <definedName name="TLA.074" localSheetId="0" hidden="1">0</definedName>
    <definedName name="TLA.075" localSheetId="0" hidden="1">0</definedName>
    <definedName name="TLA.076" localSheetId="0" hidden="1">0</definedName>
    <definedName name="TLA.077" localSheetId="0" hidden="1">0</definedName>
    <definedName name="TLA.078" localSheetId="0" hidden="1">0</definedName>
    <definedName name="TLA.079" localSheetId="0" hidden="1">0</definedName>
    <definedName name="TLA.080" localSheetId="0" hidden="1">0</definedName>
    <definedName name="TLA.081" localSheetId="0" hidden="1">'FY24 Budget Template'!#REF!</definedName>
    <definedName name="TLA.082" localSheetId="0" hidden="1">0</definedName>
    <definedName name="TLA.083" localSheetId="0" hidden="1">0</definedName>
    <definedName name="TLA.084" localSheetId="0" hidden="1">0</definedName>
    <definedName name="TLA.085" localSheetId="0" hidden="1">0</definedName>
    <definedName name="TLA.086" localSheetId="0" hidden="1">0</definedName>
    <definedName name="TLA.087" localSheetId="0" hidden="1">0</definedName>
    <definedName name="TLA.088" localSheetId="0" hidden="1">0</definedName>
    <definedName name="TLA.089" localSheetId="0" hidden="1">"|0|0|0|0|0|0|0||0|0||0|0|0|0"</definedName>
    <definedName name="TLA.090" localSheetId="0" hidden="1">0</definedName>
    <definedName name="TLA.091" localSheetId="0" hidden="1">'FY24 Budget Template'!#REF!</definedName>
    <definedName name="TLA.092" localSheetId="0" hidden="1">0</definedName>
    <definedName name="TLA.093" localSheetId="0" hidden="1">0</definedName>
    <definedName name="TLA.094" localSheetId="0" hidden="1">0</definedName>
    <definedName name="TLA.095" localSheetId="0" hidden="1">'FY24 Budget Template'!#REF!</definedName>
    <definedName name="TLA.096" localSheetId="0" hidden="1">'FY24 Budget Template'!#REF!</definedName>
  </definedNames>
  <calcPr calcId="191029"/>
</workbook>
</file>

<file path=xl/calcChain.xml><?xml version="1.0" encoding="utf-8"?>
<calcChain xmlns="http://schemas.openxmlformats.org/spreadsheetml/2006/main">
  <c r="H37" i="56" l="1"/>
  <c r="H32" i="56"/>
  <c r="H33" i="56"/>
  <c r="H30" i="56"/>
  <c r="H27" i="56"/>
  <c r="H26" i="56"/>
  <c r="H97" i="56"/>
  <c r="H90" i="56"/>
  <c r="H89" i="56"/>
  <c r="H85" i="56"/>
  <c r="H79" i="56"/>
  <c r="H78" i="56"/>
  <c r="H77" i="56"/>
  <c r="H70" i="56"/>
  <c r="H69" i="56"/>
  <c r="H56" i="56"/>
  <c r="H53" i="56"/>
  <c r="H48" i="56"/>
  <c r="H47" i="56"/>
  <c r="H45" i="56"/>
  <c r="H44" i="56"/>
  <c r="H42" i="56"/>
  <c r="H39" i="56"/>
  <c r="H22" i="56"/>
  <c r="H21" i="56"/>
  <c r="F37" i="56"/>
  <c r="F33" i="56"/>
  <c r="F32" i="56"/>
  <c r="F26" i="56"/>
  <c r="F27" i="56"/>
  <c r="F22" i="56"/>
  <c r="F21" i="56"/>
  <c r="F97" i="56"/>
  <c r="F90" i="56"/>
  <c r="F89" i="56"/>
  <c r="F85" i="56"/>
  <c r="F79" i="56"/>
  <c r="F78" i="56"/>
  <c r="F77" i="56"/>
  <c r="F70" i="56"/>
  <c r="F69" i="56"/>
  <c r="F56" i="56"/>
  <c r="F53" i="56"/>
  <c r="F48" i="56"/>
  <c r="F47" i="56"/>
  <c r="F45" i="56"/>
  <c r="F44" i="56"/>
  <c r="F42" i="56"/>
  <c r="F39" i="56"/>
  <c r="F30" i="56"/>
  <c r="F99" i="56"/>
  <c r="H99" i="56" s="1"/>
  <c r="F98" i="56"/>
  <c r="H98" i="56" s="1"/>
  <c r="F96" i="56"/>
  <c r="H96" i="56" s="1"/>
  <c r="F95" i="56"/>
  <c r="H95" i="56" s="1"/>
  <c r="F94" i="56"/>
  <c r="H94" i="56" s="1"/>
  <c r="F93" i="56"/>
  <c r="H93" i="56" s="1"/>
  <c r="F92" i="56"/>
  <c r="H92" i="56" s="1"/>
  <c r="F91" i="56"/>
  <c r="H91" i="56" s="1"/>
  <c r="F88" i="56"/>
  <c r="H88" i="56" s="1"/>
  <c r="F87" i="56"/>
  <c r="H87" i="56" s="1"/>
  <c r="F86" i="56"/>
  <c r="H86" i="56" s="1"/>
  <c r="F84" i="56"/>
  <c r="H84" i="56" s="1"/>
  <c r="F83" i="56"/>
  <c r="H83" i="56" s="1"/>
  <c r="F82" i="56"/>
  <c r="H82" i="56" s="1"/>
  <c r="F81" i="56"/>
  <c r="H81" i="56" s="1"/>
  <c r="F80" i="56"/>
  <c r="H80" i="56" s="1"/>
  <c r="F76" i="56"/>
  <c r="H76" i="56" s="1"/>
  <c r="F75" i="56"/>
  <c r="H75" i="56" s="1"/>
  <c r="F74" i="56"/>
  <c r="H74" i="56" s="1"/>
  <c r="F73" i="56"/>
  <c r="H73" i="56" s="1"/>
  <c r="F72" i="56"/>
  <c r="H72" i="56" s="1"/>
  <c r="F71" i="56"/>
  <c r="H71" i="56" s="1"/>
  <c r="F68" i="56"/>
  <c r="H68" i="56" s="1"/>
  <c r="F67" i="56"/>
  <c r="H67" i="56" s="1"/>
  <c r="F66" i="56"/>
  <c r="H66" i="56" s="1"/>
  <c r="F65" i="56"/>
  <c r="H65" i="56" s="1"/>
  <c r="F64" i="56"/>
  <c r="H64" i="56" s="1"/>
  <c r="F63" i="56"/>
  <c r="H63" i="56" s="1"/>
  <c r="F62" i="56"/>
  <c r="H62" i="56" s="1"/>
  <c r="F61" i="56"/>
  <c r="H61" i="56" s="1"/>
  <c r="F60" i="56"/>
  <c r="H60" i="56" s="1"/>
  <c r="F59" i="56"/>
  <c r="H59" i="56" s="1"/>
  <c r="F58" i="56"/>
  <c r="H58" i="56" s="1"/>
  <c r="F57" i="56"/>
  <c r="H57" i="56" s="1"/>
  <c r="F55" i="56"/>
  <c r="H55" i="56" s="1"/>
  <c r="F54" i="56"/>
  <c r="H54" i="56" s="1"/>
  <c r="F52" i="56"/>
  <c r="H52" i="56" s="1"/>
  <c r="F51" i="56"/>
  <c r="H51" i="56" s="1"/>
  <c r="F50" i="56"/>
  <c r="H50" i="56" s="1"/>
  <c r="F49" i="56"/>
  <c r="H49" i="56" s="1"/>
  <c r="F46" i="56"/>
  <c r="H46" i="56" s="1"/>
  <c r="G101" i="56" l="1"/>
  <c r="F40" i="56"/>
  <c r="H40" i="56" s="1"/>
  <c r="E101" i="56"/>
  <c r="D101" i="56"/>
  <c r="C101" i="56"/>
  <c r="F25" i="56"/>
  <c r="H25" i="56" s="1"/>
  <c r="F36" i="56"/>
  <c r="H36" i="56" s="1"/>
  <c r="F18" i="56"/>
  <c r="H18" i="56" s="1"/>
  <c r="D107" i="56" l="1"/>
  <c r="E107" i="56"/>
  <c r="F107" i="56"/>
  <c r="F29" i="56"/>
  <c r="H29" i="56" s="1"/>
  <c r="F35" i="56"/>
  <c r="H35" i="56" s="1"/>
  <c r="F34" i="56" l="1"/>
  <c r="H34" i="56" s="1"/>
  <c r="H107" i="56" l="1"/>
  <c r="F24" i="56"/>
  <c r="H24" i="56" s="1"/>
  <c r="F23" i="56"/>
  <c r="F20" i="56"/>
  <c r="H20" i="56" s="1"/>
  <c r="F43" i="56" l="1"/>
  <c r="H43" i="56" s="1"/>
  <c r="C107" i="56" l="1"/>
  <c r="I107" i="56" l="1"/>
  <c r="I14" i="56"/>
  <c r="F19" i="56" l="1"/>
  <c r="H19" i="56" s="1"/>
  <c r="G109" i="56"/>
  <c r="F41" i="56"/>
  <c r="F38" i="56"/>
  <c r="H38" i="56" s="1"/>
  <c r="F31" i="56"/>
  <c r="H31" i="56" s="1"/>
  <c r="F28" i="56"/>
  <c r="H28" i="56" s="1"/>
  <c r="H23" i="56"/>
  <c r="F17" i="56"/>
  <c r="G14" i="56"/>
  <c r="E14" i="56"/>
  <c r="D14" i="56"/>
  <c r="C14" i="56"/>
  <c r="C103" i="56" s="1"/>
  <c r="F101" i="56" l="1"/>
  <c r="F109" i="56" s="1"/>
  <c r="F111" i="56" s="1"/>
  <c r="H41" i="56"/>
  <c r="G111" i="56"/>
  <c r="E109" i="56"/>
  <c r="E111" i="56"/>
  <c r="D109" i="56"/>
  <c r="D111" i="56" s="1"/>
  <c r="H17" i="56"/>
  <c r="C109" i="56"/>
  <c r="C111" i="56" s="1"/>
  <c r="H14" i="56"/>
  <c r="F14" i="56"/>
  <c r="H101" i="56" l="1"/>
  <c r="H109" i="56" s="1"/>
  <c r="H111" i="56" s="1"/>
  <c r="I17" i="56"/>
  <c r="I101" i="56" s="1"/>
  <c r="I109" i="56" l="1"/>
  <c r="I111" i="56" s="1"/>
  <c r="I103" i="56"/>
</calcChain>
</file>

<file path=xl/sharedStrings.xml><?xml version="1.0" encoding="utf-8"?>
<sst xmlns="http://schemas.openxmlformats.org/spreadsheetml/2006/main" count="215" uniqueCount="208">
  <si>
    <t>Account</t>
  </si>
  <si>
    <t>Income</t>
  </si>
  <si>
    <t>Total Income</t>
  </si>
  <si>
    <t>Program Expenses</t>
  </si>
  <si>
    <t xml:space="preserve">ADMINISTRATION FEE                                   </t>
  </si>
  <si>
    <t>CLASS RESERVE</t>
  </si>
  <si>
    <t xml:space="preserve">PEDS'R'US                                            </t>
  </si>
  <si>
    <t xml:space="preserve">ONCOLOGY CLUB                                        </t>
  </si>
  <si>
    <t>ASSOCIATION OF WOMEN'S SURGEONS</t>
  </si>
  <si>
    <t>PROJECT TEACH</t>
  </si>
  <si>
    <t>Total Program Expense</t>
  </si>
  <si>
    <t>Balance Before Reserves</t>
  </si>
  <si>
    <t>Reserves:</t>
  </si>
  <si>
    <t xml:space="preserve">RESERVE FUND </t>
  </si>
  <si>
    <t>Total Reserves</t>
  </si>
  <si>
    <t>Total Expenses + Reserves</t>
  </si>
  <si>
    <t xml:space="preserve">Total Net Income less Expenses + Reserves </t>
  </si>
  <si>
    <t>*SUNY Reserve Guidelines &gt;5% and &lt;100% of prior year actual expenses</t>
  </si>
  <si>
    <t>BROOKLYN FREE CLINIC</t>
  </si>
  <si>
    <t>40-30008-012-30001</t>
  </si>
  <si>
    <t>40-70244-012-30001</t>
  </si>
  <si>
    <t>40-70016-012-30001</t>
  </si>
  <si>
    <t>40-70009-012-30001</t>
  </si>
  <si>
    <t>40-70248-012-30001</t>
  </si>
  <si>
    <t>40-72000-012-30001</t>
  </si>
  <si>
    <t>40-70075-012-30001</t>
  </si>
  <si>
    <t>40-70249-012-30001</t>
  </si>
  <si>
    <t>40-70250-012-30001</t>
  </si>
  <si>
    <t>40-70252-012-30001</t>
  </si>
  <si>
    <t>40-70254-012-30001</t>
  </si>
  <si>
    <t>40-70255-012-30001</t>
  </si>
  <si>
    <t>40-70256-012-30001</t>
  </si>
  <si>
    <t>40-70257-012-30001</t>
  </si>
  <si>
    <t>40-70258-012-30001</t>
  </si>
  <si>
    <t>40-70259-012-30001</t>
  </si>
  <si>
    <t>40-70260-012-30001</t>
  </si>
  <si>
    <t>40-70261-012-30001</t>
  </si>
  <si>
    <t>40-70262-012-30001</t>
  </si>
  <si>
    <t>40-70263-012-30001</t>
  </si>
  <si>
    <t>40-70264-012-30001</t>
  </si>
  <si>
    <t>40-70174-012-30001</t>
  </si>
  <si>
    <t>40-70266-012-30001</t>
  </si>
  <si>
    <t>40-70270-012-30001</t>
  </si>
  <si>
    <t>40-70272-012-30001</t>
  </si>
  <si>
    <t>40-70273-012-30001</t>
  </si>
  <si>
    <t>40-70274-012-30001</t>
  </si>
  <si>
    <t>40-70226-012-30001</t>
  </si>
  <si>
    <t>40-70277-012-30001</t>
  </si>
  <si>
    <t>40-70280-012-30001</t>
  </si>
  <si>
    <t>40-70281-012-30001</t>
  </si>
  <si>
    <t>40-70154-012-30001</t>
  </si>
  <si>
    <t>40-70284-012-30001</t>
  </si>
  <si>
    <t>40-70287-012-30001</t>
  </si>
  <si>
    <t>40-70289-012-30001</t>
  </si>
  <si>
    <t>40-70290-012-30001</t>
  </si>
  <si>
    <t>40-70291-012-30001</t>
  </si>
  <si>
    <t>40-70294-012-30001</t>
  </si>
  <si>
    <t>LATINO MEDICAL STUDENT ASSOCIATION</t>
  </si>
  <si>
    <t>Faculty Student Association of DMC-Student Activity Fund</t>
  </si>
  <si>
    <t>MEDICAL STUDENT COUNCIL (MSC)</t>
  </si>
  <si>
    <t>CHINESE AMERICAN MEDICAL SOCIETY (CAMS)</t>
  </si>
  <si>
    <t>SEX IN MEDICINE WEEK</t>
  </si>
  <si>
    <t>AMERICAN MEDICAL WOMEN'S ASSOCIATIONA (AMWA)</t>
  </si>
  <si>
    <t>ASIAN PACIFIC AMERICAN ASSOCIATION (APAMSA)</t>
  </si>
  <si>
    <t>40-70135-012-30001</t>
  </si>
  <si>
    <t>MEETINGS (FOOD AND BEVERAGE)</t>
  </si>
  <si>
    <t>FAMILY MEDICINE INTEREST GROUP (FMIG)</t>
  </si>
  <si>
    <t>MAIMONIDES SOCIETY</t>
  </si>
  <si>
    <t>MUSLIM STUDENTS ASSOCIATION (MSA)</t>
  </si>
  <si>
    <t>OPTHALMOLOGY CLUB</t>
  </si>
  <si>
    <t>WINTER BALL / SPRING FLING</t>
  </si>
  <si>
    <t>=(C + D + E)</t>
  </si>
  <si>
    <t>=(F - G)</t>
  </si>
  <si>
    <t>C</t>
  </si>
  <si>
    <t>D</t>
  </si>
  <si>
    <t>E</t>
  </si>
  <si>
    <t>F</t>
  </si>
  <si>
    <t>G</t>
  </si>
  <si>
    <t>H</t>
  </si>
  <si>
    <r>
      <t xml:space="preserve">Description </t>
    </r>
    <r>
      <rPr>
        <b/>
        <sz val="10"/>
        <color rgb="FF0070C0"/>
        <rFont val="Arial"/>
        <family val="2"/>
      </rPr>
      <t>(Account Title in alpha sequence)</t>
    </r>
  </si>
  <si>
    <t>Retained Prior Year End Rollover</t>
  </si>
  <si>
    <t>Current Year Net Total "Available to Spend"</t>
  </si>
  <si>
    <t>YTD Available Balance</t>
  </si>
  <si>
    <t>40-30014-012-30001</t>
  </si>
  <si>
    <t>ROLLOVER BALANCE - CERTAIN CLUBS</t>
  </si>
  <si>
    <t>ACTIVITIES FEES INCOME</t>
  </si>
  <si>
    <t>ENT/ OTOLARYNGOLOGY CLUB</t>
  </si>
  <si>
    <t xml:space="preserve">PROGRAMS AND PROJECTS                                      </t>
  </si>
  <si>
    <t>STUDENTS FOR A NATIONAL HEALTH PROG (SNAHP)</t>
  </si>
  <si>
    <t>40-70347-012-30001</t>
  </si>
  <si>
    <t>40-49001-012-30001</t>
  </si>
  <si>
    <t>BUDGET TEMPLATE</t>
  </si>
  <si>
    <t>Comments</t>
  </si>
  <si>
    <t>Note: If a Club/Org does its own fundraising, Be sure to mark Column K comment= "Retains Any Prior Year Rollover".</t>
  </si>
  <si>
    <t>Formula cell (Don't change)</t>
  </si>
  <si>
    <t>ROLLOVER BALANCE - MSC</t>
  </si>
  <si>
    <t>40-70367-012-30001</t>
  </si>
  <si>
    <t>40-70368-012-30001</t>
  </si>
  <si>
    <t>40-70365-012-30001</t>
  </si>
  <si>
    <t>GLOBAL HEALTH CLUB</t>
  </si>
  <si>
    <t>INTERVENTIONAL RADIOLOGY INTEREST GROUP (IRIG)</t>
  </si>
  <si>
    <t>MEDICAL ARTISTS GUILD/BROOKLN STORIES</t>
  </si>
  <si>
    <t>40-70374-012-30001</t>
  </si>
  <si>
    <t>STUDENT INTEREST GROUP IN NEUROLOGY (SIGN)</t>
  </si>
  <si>
    <t>40-70370-012-30001</t>
  </si>
  <si>
    <t>PSYCHIATRY STUDENT INTEREST GROUP (PHYCHSIG)</t>
  </si>
  <si>
    <t>40-70369-012-30001</t>
  </si>
  <si>
    <t>40-72024-012-30001</t>
  </si>
  <si>
    <t>CLASS 2024</t>
  </si>
  <si>
    <t>40-70388-012-30001</t>
  </si>
  <si>
    <t>YTD Funds Spent</t>
  </si>
  <si>
    <t>40-70391-012-30001</t>
  </si>
  <si>
    <t>BLACK STUDENTS FOR EXCELLENCE</t>
  </si>
  <si>
    <t>40-70393-012-30001</t>
  </si>
  <si>
    <t>BUILDING THE NEXT GENERATION OF AMERICAN PHYSICIANS</t>
  </si>
  <si>
    <t>40-72025-012-30001</t>
  </si>
  <si>
    <t>40-70392-012-30001</t>
  </si>
  <si>
    <t>40-70397-012-30001</t>
  </si>
  <si>
    <t>PM&amp;R INTEREST GROUP</t>
  </si>
  <si>
    <t>40-70395-012-30001</t>
  </si>
  <si>
    <t>PRIMARY CARE SPORTS MEDICINE INTEREST GROUP</t>
  </si>
  <si>
    <t>40-70398-012-30001</t>
  </si>
  <si>
    <t>SENIOR WEEK</t>
  </si>
  <si>
    <t>STUDENT ORGANIZATION LEADERSHIP TRAINING</t>
  </si>
  <si>
    <t>CLASS 2025</t>
  </si>
  <si>
    <t>40-70399-012-30001</t>
  </si>
  <si>
    <t>AMERICAN ASSOCIATION OF NEUROLOGICAL SURGEONS</t>
  </si>
  <si>
    <t>AMERICAN MEDICAL STUDENT ASSOCIATION (AMSA)</t>
  </si>
  <si>
    <t>40-70022-012-30001</t>
  </si>
  <si>
    <t>BADMINTON CLUB</t>
  </si>
  <si>
    <t>40-72026-012-30001</t>
  </si>
  <si>
    <t>CLASS 2026</t>
  </si>
  <si>
    <t>40-70407-012-30001</t>
  </si>
  <si>
    <t>CRITICAL CARE MEDICINE INTEREST GROUP</t>
  </si>
  <si>
    <t>DIALYSIS SIDEKICKS</t>
  </si>
  <si>
    <t>40-70373-012-30001</t>
  </si>
  <si>
    <t>40-70412-012-30001</t>
  </si>
  <si>
    <t>40-70400-012-30001</t>
  </si>
  <si>
    <t>GLOBAL SURGERY STUDENT ALLIANCE AT SUNY DOWNSTATE</t>
  </si>
  <si>
    <t>40-70363-012-30001</t>
  </si>
  <si>
    <t>HAITIAN CREOLE CLUB</t>
  </si>
  <si>
    <t>YTD Fundraising Income</t>
  </si>
  <si>
    <t>SEXUAL HEALTH,EDUCATION &amp; ADVOCACY</t>
  </si>
  <si>
    <t>40-70404-012-30001</t>
  </si>
  <si>
    <t>40-70411-012-30001</t>
  </si>
  <si>
    <t>STUDENT ACTIVITIES FAIR</t>
  </si>
  <si>
    <t>40-70410-012-30001</t>
  </si>
  <si>
    <t>SUTURING EQUIPMENT</t>
  </si>
  <si>
    <t>40-70413-012-30001</t>
  </si>
  <si>
    <t>ZOOM ACCOUNT</t>
  </si>
  <si>
    <t>FY 2025 = June 1, 2024 through May 31, 2025</t>
  </si>
  <si>
    <r>
      <t xml:space="preserve">For each Council account, Column C = the Council's current Yr Certified Budget, Column D &amp; G = Actual 10 months Year to Date amounts. </t>
    </r>
    <r>
      <rPr>
        <u/>
        <sz val="9"/>
        <color rgb="FFFF0000"/>
        <rFont val="Arial"/>
        <family val="2"/>
      </rPr>
      <t>Insert Council's Proposed FYE 2025 Budget in Column I.</t>
    </r>
  </si>
  <si>
    <t>Certified Budget 2024</t>
  </si>
  <si>
    <t>Proposed Budget 2025</t>
  </si>
  <si>
    <t>ANESTHESIA SOCIETY</t>
  </si>
  <si>
    <t>ART INSTALLATION SOCIETY (DAIS)</t>
  </si>
  <si>
    <t>BOOK CLUB AT DOWNSTATE</t>
  </si>
  <si>
    <t>40-70378-012-30001</t>
  </si>
  <si>
    <t>CHESS CLUB AT DOWNSTATE</t>
  </si>
  <si>
    <t>40-70247-012-30001</t>
  </si>
  <si>
    <t>CHINESE STUDENT SCHOLAR ASSOCIATION</t>
  </si>
  <si>
    <t>CHRISTIAN FELLOWSHIP (DCF) AT DOWNSTATE</t>
  </si>
  <si>
    <t>40-72027-012-30001</t>
  </si>
  <si>
    <t>CLASS 2027</t>
  </si>
  <si>
    <t>40-70416-012-30001</t>
  </si>
  <si>
    <t>CONFERENCE FUNDING</t>
  </si>
  <si>
    <t xml:space="preserve">DANIEL HALE WILLIAMS SOCIETY (DHWS)                       </t>
  </si>
  <si>
    <t>DERMATOGTOLOGY CLUB</t>
  </si>
  <si>
    <t>40-70251-012-30001</t>
  </si>
  <si>
    <t>EMERGENCY MEDICINE INTEREST GROUP (EMIG)</t>
  </si>
  <si>
    <t xml:space="preserve">ETHICS SOCIETY AT DOWNSTATE                                 </t>
  </si>
  <si>
    <t>40-70401-012-30001</t>
  </si>
  <si>
    <t>GI INTEREST GROUP</t>
  </si>
  <si>
    <t>INITIATIVE FOR NUTRITIONAL EMPOWERMENT</t>
  </si>
  <si>
    <t>40-70372-012-30001</t>
  </si>
  <si>
    <t>INNOVATE MEDICINE INTEREST GROUP (INNOVATE-MED)</t>
  </si>
  <si>
    <t>40-70390-012-30001</t>
  </si>
  <si>
    <t>LIFESTYLE MEDICINE INTEREST GROUP</t>
  </si>
  <si>
    <t>MUSIC CLUB AT DOWNSTATE</t>
  </si>
  <si>
    <t>OB/GYN SOCIETY</t>
  </si>
  <si>
    <t>ORGANIZATION OF SOUTH ASIANS</t>
  </si>
  <si>
    <t>ORTHOPAEDICS CLUB AND SPORTS MEDICINE</t>
  </si>
  <si>
    <t>PHYSICIANS FOR HUMAN RIGHTS AT DOWNSTATE</t>
  </si>
  <si>
    <t>40-70394-012-30001</t>
  </si>
  <si>
    <t>PLANETARY HEALTH CLUB</t>
  </si>
  <si>
    <t>40-70384-012-30001</t>
  </si>
  <si>
    <t>PLASTIC &amp; RECONSTRUCTIVE SURGERY INTEREST GROUP</t>
  </si>
  <si>
    <t>PRIDE CLUB AT DOWNSTATE</t>
  </si>
  <si>
    <t>40-70177-012-30001</t>
  </si>
  <si>
    <t>RADIOLOLGY CLUB</t>
  </si>
  <si>
    <t>40-70354-012-30001</t>
  </si>
  <si>
    <t>RADIOLOLGY INTEREST GROUP</t>
  </si>
  <si>
    <t>40-70267-012-30001</t>
  </si>
  <si>
    <t>SENIOR PARTY</t>
  </si>
  <si>
    <t>STREET MEDICINE OUTREACH ASSOCIATION AT DOWNSTATE</t>
  </si>
  <si>
    <t>40-70269-012-30001</t>
  </si>
  <si>
    <t>STUDENT FOR SOCIAL RESPONSIBILITY</t>
  </si>
  <si>
    <t>40-70268-012-30001</t>
  </si>
  <si>
    <t>STUDENTS FOR CHOICE AT DOWNSTATE</t>
  </si>
  <si>
    <t>40-70419-012-30001</t>
  </si>
  <si>
    <t>STUDENTS WITH DISABILITIES AND CHRONIC ILLNESS AT DOWNSTATE</t>
  </si>
  <si>
    <t>SURGERY CLUB AT DOWNSTATE</t>
  </si>
  <si>
    <t>UROLOGY CLUB</t>
  </si>
  <si>
    <t>VASCULAR SURGERY INTEREST GROUP</t>
  </si>
  <si>
    <t>WELLNESS CLUB AT DOWNSTATE</t>
  </si>
  <si>
    <t>WHITE COATS FOR BLACK LIVES (DWC4BL)</t>
  </si>
  <si>
    <t>40-70286-012-30001</t>
  </si>
  <si>
    <t>WILDERNESS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</si>
</sst>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3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b/>
      <sz val="10"/>
      <color rgb="FF0070C0"/>
      <name val="Arial"/>
      <family val="2"/>
    </font>
    <font>
      <sz val="10"/>
      <color indexed="8"/>
      <name val="MS Sans Serif"/>
      <family val="2"/>
    </font>
    <font>
      <sz val="9"/>
      <name val="Arial"/>
      <family val="2"/>
    </font>
    <font>
      <u/>
      <sz val="9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</borders>
  <cellStyleXfs count="5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26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8" fillId="0" borderId="0"/>
    <xf numFmtId="43" fontId="15" fillId="0" borderId="0" applyFont="0" applyFill="0" applyBorder="0" applyAlignment="0" applyProtection="0"/>
    <xf numFmtId="0" fontId="29" fillId="0" borderId="0"/>
    <xf numFmtId="0" fontId="30" fillId="0" borderId="0"/>
    <xf numFmtId="0" fontId="31" fillId="0" borderId="0"/>
    <xf numFmtId="0" fontId="32" fillId="0" borderId="0"/>
    <xf numFmtId="0" fontId="1" fillId="0" borderId="0"/>
    <xf numFmtId="0" fontId="34" fillId="0" borderId="0"/>
    <xf numFmtId="0" fontId="1" fillId="0" borderId="0"/>
  </cellStyleXfs>
  <cellXfs count="50">
    <xf numFmtId="0" fontId="0" fillId="0" borderId="0" xfId="0"/>
    <xf numFmtId="0" fontId="0" fillId="0" borderId="0" xfId="0" applyBorder="1"/>
    <xf numFmtId="39" fontId="0" fillId="0" borderId="0" xfId="0" applyNumberFormat="1" applyBorder="1"/>
    <xf numFmtId="7" fontId="0" fillId="0" borderId="0" xfId="0" applyNumberFormat="1" applyBorder="1"/>
    <xf numFmtId="0" fontId="23" fillId="0" borderId="10" xfId="0" applyNumberFormat="1" applyFont="1" applyBorder="1"/>
    <xf numFmtId="0" fontId="23" fillId="0" borderId="0" xfId="0" applyNumberFormat="1" applyFont="1" applyBorder="1"/>
    <xf numFmtId="7" fontId="23" fillId="0" borderId="0" xfId="0" applyNumberFormat="1" applyFont="1" applyBorder="1" applyAlignment="1">
      <alignment horizontal="center"/>
    </xf>
    <xf numFmtId="39" fontId="0" fillId="0" borderId="0" xfId="0" applyNumberFormat="1" applyFill="1" applyBorder="1"/>
    <xf numFmtId="44" fontId="1" fillId="0" borderId="0" xfId="30" applyFont="1" applyFill="1" applyBorder="1"/>
    <xf numFmtId="43" fontId="1" fillId="0" borderId="0" xfId="28" applyFont="1" applyFill="1" applyBorder="1"/>
    <xf numFmtId="43" fontId="1" fillId="0" borderId="0" xfId="28" applyFont="1" applyBorder="1"/>
    <xf numFmtId="0" fontId="23" fillId="0" borderId="0" xfId="0" applyNumberFormat="1" applyFont="1" applyFill="1" applyBorder="1"/>
    <xf numFmtId="44" fontId="23" fillId="0" borderId="11" xfId="30" applyFont="1" applyFill="1" applyBorder="1"/>
    <xf numFmtId="44" fontId="23" fillId="0" borderId="11" xfId="30" applyFont="1" applyBorder="1"/>
    <xf numFmtId="0" fontId="24" fillId="0" borderId="0" xfId="0" applyNumberFormat="1" applyFont="1" applyBorder="1"/>
    <xf numFmtId="0" fontId="0" fillId="0" borderId="0" xfId="0" applyFill="1" applyBorder="1"/>
    <xf numFmtId="0" fontId="23" fillId="0" borderId="0" xfId="0" applyFont="1" applyBorder="1"/>
    <xf numFmtId="0" fontId="25" fillId="0" borderId="0" xfId="0" applyNumberFormat="1" applyFont="1" applyFill="1" applyBorder="1"/>
    <xf numFmtId="7" fontId="23" fillId="0" borderId="0" xfId="0" applyNumberFormat="1" applyFont="1" applyFill="1" applyBorder="1"/>
    <xf numFmtId="0" fontId="23" fillId="0" borderId="0" xfId="0" applyFont="1" applyFill="1" applyBorder="1"/>
    <xf numFmtId="44" fontId="23" fillId="0" borderId="0" xfId="30" applyFont="1" applyFill="1" applyBorder="1"/>
    <xf numFmtId="7" fontId="0" fillId="0" borderId="0" xfId="0" applyNumberFormat="1" applyFill="1" applyBorder="1"/>
    <xf numFmtId="0" fontId="25" fillId="0" borderId="0" xfId="0" applyFont="1" applyBorder="1"/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/>
    <xf numFmtId="0" fontId="1" fillId="0" borderId="0" xfId="0" quotePrefix="1" applyNumberFormat="1" applyFont="1" applyFill="1" applyBorder="1"/>
    <xf numFmtId="0" fontId="23" fillId="0" borderId="0" xfId="0" applyFont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23" fillId="0" borderId="0" xfId="0" applyFont="1" applyAlignment="1">
      <alignment horizontal="center" vertical="center" wrapText="1"/>
    </xf>
    <xf numFmtId="0" fontId="23" fillId="0" borderId="0" xfId="0" quotePrefix="1" applyFont="1" applyAlignment="1">
      <alignment horizontal="center" vertical="center" wrapText="1"/>
    </xf>
    <xf numFmtId="39" fontId="33" fillId="0" borderId="10" xfId="0" applyNumberFormat="1" applyFont="1" applyBorder="1" applyAlignment="1">
      <alignment horizontal="center" wrapText="1"/>
    </xf>
    <xf numFmtId="44" fontId="1" fillId="24" borderId="0" xfId="30" applyFont="1" applyFill="1" applyBorder="1"/>
    <xf numFmtId="43" fontId="1" fillId="24" borderId="0" xfId="28" applyFont="1" applyFill="1" applyBorder="1"/>
    <xf numFmtId="7" fontId="24" fillId="0" borderId="0" xfId="0" applyNumberFormat="1" applyFont="1" applyBorder="1"/>
    <xf numFmtId="0" fontId="22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56"/>
    <xf numFmtId="44" fontId="1" fillId="25" borderId="0" xfId="30" applyFont="1" applyFill="1" applyBorder="1"/>
    <xf numFmtId="43" fontId="1" fillId="25" borderId="0" xfId="28" applyFont="1" applyFill="1" applyBorder="1"/>
    <xf numFmtId="44" fontId="1" fillId="25" borderId="0" xfId="0" applyNumberFormat="1" applyFont="1" applyFill="1"/>
    <xf numFmtId="44" fontId="0" fillId="0" borderId="0" xfId="0" applyNumberFormat="1" applyBorder="1"/>
    <xf numFmtId="43" fontId="0" fillId="0" borderId="0" xfId="28" applyFont="1" applyBorder="1"/>
    <xf numFmtId="43" fontId="23" fillId="0" borderId="0" xfId="28" applyFont="1" applyBorder="1"/>
    <xf numFmtId="43" fontId="22" fillId="0" borderId="0" xfId="0" applyNumberFormat="1" applyFont="1" applyFill="1" applyBorder="1" applyAlignment="1">
      <alignment horizontal="left" wrapText="1"/>
    </xf>
    <xf numFmtId="0" fontId="20" fillId="0" borderId="0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NumberFormat="1" applyFont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35" fillId="0" borderId="0" xfId="0" applyFont="1" applyFill="1" applyAlignment="1">
      <alignment horizontal="left" vertical="center" wrapText="1"/>
    </xf>
    <xf numFmtId="164" fontId="1" fillId="0" borderId="0" xfId="56" applyNumberFormat="1" applyFont="1" applyBorder="1" applyAlignment="1">
      <alignment horizontal="left"/>
    </xf>
  </cellXfs>
  <cellStyles count="5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49" xr:uid="{00000000-0005-0000-0000-00001D000000}"/>
    <cellStyle name="Currency" xfId="30" builtinId="4"/>
    <cellStyle name="Currency 2" xfId="31" xr:uid="{00000000-0005-0000-0000-00001F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55" xr:uid="{00000000-0005-0000-0000-00002A000000}"/>
    <cellStyle name="Normal 12" xfId="56" xr:uid="{00000000-0005-0000-0000-00002B000000}"/>
    <cellStyle name="Normal 2" xfId="41" xr:uid="{00000000-0005-0000-0000-00002C000000}"/>
    <cellStyle name="Normal 3" xfId="42" xr:uid="{00000000-0005-0000-0000-00002D000000}"/>
    <cellStyle name="Normal 4" xfId="48" xr:uid="{00000000-0005-0000-0000-00002E000000}"/>
    <cellStyle name="Normal 5" xfId="50" xr:uid="{00000000-0005-0000-0000-00002F000000}"/>
    <cellStyle name="Normal 6" xfId="51" xr:uid="{00000000-0005-0000-0000-000030000000}"/>
    <cellStyle name="Normal 7" xfId="52" xr:uid="{00000000-0005-0000-0000-000031000000}"/>
    <cellStyle name="Normal 8" xfId="53" xr:uid="{00000000-0005-0000-0000-000032000000}"/>
    <cellStyle name="Normal 9" xfId="54" xr:uid="{00000000-0005-0000-0000-000033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2000250</xdr:colOff>
      <xdr:row>3</xdr:row>
      <xdr:rowOff>176314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324225" cy="900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2"/>
  <sheetViews>
    <sheetView tabSelected="1" zoomScaleNormal="100" workbookViewId="0">
      <pane ySplit="9" topLeftCell="A10" activePane="bottomLeft" state="frozen"/>
      <selection activeCell="J109" sqref="J109"/>
      <selection pane="bottomLeft" activeCell="H36" sqref="H36:H37"/>
    </sheetView>
  </sheetViews>
  <sheetFormatPr defaultRowHeight="12.75" x14ac:dyDescent="0.2"/>
  <cols>
    <col min="1" max="1" width="19.85546875" style="1" customWidth="1"/>
    <col min="2" max="2" width="68.42578125" style="1" bestFit="1" customWidth="1"/>
    <col min="3" max="9" width="15.7109375" style="2" customWidth="1"/>
    <col min="10" max="10" width="41.5703125" customWidth="1"/>
    <col min="11" max="11" width="10.28515625" style="41" bestFit="1" customWidth="1"/>
    <col min="12" max="12" width="11.85546875" style="1" bestFit="1" customWidth="1"/>
    <col min="13" max="30" width="8.7109375" style="1" customWidth="1"/>
    <col min="31" max="16384" width="9.140625" style="1"/>
  </cols>
  <sheetData>
    <row r="1" spans="1:11" ht="23.25" x14ac:dyDescent="0.35">
      <c r="A1" s="27"/>
      <c r="B1" s="44" t="s">
        <v>58</v>
      </c>
      <c r="C1" s="44"/>
      <c r="D1" s="44"/>
      <c r="E1" s="44"/>
      <c r="F1" s="44"/>
      <c r="G1" s="44"/>
      <c r="H1" s="44"/>
      <c r="I1" s="1"/>
      <c r="J1" s="1"/>
    </row>
    <row r="2" spans="1:11" ht="18" customHeight="1" x14ac:dyDescent="0.25">
      <c r="A2" s="27"/>
      <c r="B2" s="45" t="s">
        <v>59</v>
      </c>
      <c r="C2" s="45"/>
      <c r="D2" s="45"/>
      <c r="E2" s="45"/>
      <c r="F2" s="45"/>
      <c r="G2" s="45"/>
      <c r="H2" s="45"/>
      <c r="I2" s="1"/>
      <c r="J2" s="1"/>
    </row>
    <row r="3" spans="1:11" ht="15.75" x14ac:dyDescent="0.25">
      <c r="A3" s="27"/>
      <c r="B3" s="46" t="s">
        <v>150</v>
      </c>
      <c r="C3" s="46"/>
      <c r="D3" s="46"/>
      <c r="E3" s="46"/>
      <c r="F3" s="46"/>
      <c r="G3" s="46"/>
      <c r="H3" s="46"/>
      <c r="I3" s="1"/>
      <c r="J3" s="1"/>
    </row>
    <row r="4" spans="1:11" ht="15.75" x14ac:dyDescent="0.25">
      <c r="A4" s="27"/>
      <c r="B4" s="47" t="s">
        <v>91</v>
      </c>
      <c r="C4" s="47"/>
      <c r="D4" s="47"/>
      <c r="E4" s="47"/>
      <c r="F4" s="47"/>
      <c r="G4" s="47"/>
      <c r="H4" s="47"/>
      <c r="I4" s="1"/>
      <c r="J4" s="1"/>
    </row>
    <row r="5" spans="1:11" x14ac:dyDescent="0.2">
      <c r="A5" s="48" t="s">
        <v>151</v>
      </c>
      <c r="B5" s="48"/>
      <c r="C5" s="48"/>
      <c r="D5" s="48"/>
      <c r="E5" s="48"/>
      <c r="F5" s="48"/>
      <c r="G5" s="48"/>
      <c r="H5" s="48"/>
      <c r="I5" s="1"/>
      <c r="J5" s="1"/>
    </row>
    <row r="6" spans="1:11" x14ac:dyDescent="0.2">
      <c r="A6" s="49"/>
      <c r="B6" s="49"/>
      <c r="C6" s="49"/>
      <c r="D6" s="49"/>
      <c r="E6" s="49"/>
      <c r="F6" s="49"/>
      <c r="G6" s="49"/>
      <c r="H6" s="49"/>
      <c r="I6" s="1"/>
      <c r="J6" s="1"/>
    </row>
    <row r="7" spans="1:11" x14ac:dyDescent="0.2">
      <c r="A7" s="34"/>
      <c r="B7" s="34"/>
      <c r="C7" s="28"/>
      <c r="D7" s="28"/>
      <c r="E7" s="28"/>
      <c r="F7" s="29" t="s">
        <v>71</v>
      </c>
      <c r="G7" s="28"/>
      <c r="H7" s="29" t="s">
        <v>72</v>
      </c>
      <c r="I7" s="28"/>
      <c r="J7" s="35"/>
    </row>
    <row r="8" spans="1:11" s="16" customFormat="1" x14ac:dyDescent="0.2">
      <c r="A8" s="26"/>
      <c r="B8" s="26"/>
      <c r="C8" s="29" t="s">
        <v>73</v>
      </c>
      <c r="D8" s="28" t="s">
        <v>74</v>
      </c>
      <c r="E8" s="28" t="s">
        <v>75</v>
      </c>
      <c r="F8" s="28" t="s">
        <v>76</v>
      </c>
      <c r="G8" s="28" t="s">
        <v>77</v>
      </c>
      <c r="H8" s="28" t="s">
        <v>78</v>
      </c>
      <c r="I8" s="29"/>
      <c r="K8" s="42"/>
    </row>
    <row r="9" spans="1:11" ht="40.5" customHeight="1" x14ac:dyDescent="0.2">
      <c r="A9" s="4" t="s">
        <v>0</v>
      </c>
      <c r="B9" s="4" t="s">
        <v>79</v>
      </c>
      <c r="C9" s="30" t="s">
        <v>152</v>
      </c>
      <c r="D9" s="30" t="s">
        <v>80</v>
      </c>
      <c r="E9" s="30" t="s">
        <v>141</v>
      </c>
      <c r="F9" s="30" t="s">
        <v>81</v>
      </c>
      <c r="G9" s="30" t="s">
        <v>110</v>
      </c>
      <c r="H9" s="30" t="s">
        <v>82</v>
      </c>
      <c r="I9" s="30" t="s">
        <v>153</v>
      </c>
      <c r="J9" s="30" t="s">
        <v>92</v>
      </c>
    </row>
    <row r="10" spans="1:11" ht="15.75" customHeight="1" x14ac:dyDescent="0.2">
      <c r="A10" s="5" t="s">
        <v>1</v>
      </c>
      <c r="B10" s="5"/>
      <c r="C10" s="6"/>
      <c r="D10" s="6"/>
      <c r="E10" s="6"/>
      <c r="F10" s="6"/>
      <c r="G10" s="6"/>
      <c r="H10" s="6"/>
      <c r="I10" s="6"/>
    </row>
    <row r="11" spans="1:11" x14ac:dyDescent="0.2">
      <c r="A11" s="24" t="s">
        <v>90</v>
      </c>
      <c r="B11" s="24" t="s">
        <v>85</v>
      </c>
      <c r="C11" s="8">
        <v>88772.62</v>
      </c>
      <c r="D11" s="31"/>
      <c r="E11" s="8">
        <v>45149.760000000002</v>
      </c>
      <c r="F11" s="8">
        <v>45149.760000000002</v>
      </c>
      <c r="G11" s="31"/>
      <c r="H11" s="8">
        <v>43622.86</v>
      </c>
      <c r="I11" s="37"/>
    </row>
    <row r="12" spans="1:11" x14ac:dyDescent="0.2">
      <c r="A12" s="24" t="s">
        <v>83</v>
      </c>
      <c r="B12" s="24" t="s">
        <v>95</v>
      </c>
      <c r="C12" s="9">
        <v>80914.31</v>
      </c>
      <c r="D12" s="32"/>
      <c r="E12" s="32"/>
      <c r="F12" s="32"/>
      <c r="G12" s="32"/>
      <c r="H12" s="9"/>
      <c r="I12" s="38"/>
    </row>
    <row r="13" spans="1:11" ht="13.5" thickBot="1" x14ac:dyDescent="0.25">
      <c r="A13" s="24" t="s">
        <v>83</v>
      </c>
      <c r="B13" s="24" t="s">
        <v>84</v>
      </c>
      <c r="C13" s="9">
        <v>0</v>
      </c>
      <c r="D13" s="9">
        <v>152493.67000000001</v>
      </c>
      <c r="E13" s="32"/>
      <c r="F13" s="32"/>
      <c r="G13" s="32"/>
      <c r="H13" s="32"/>
      <c r="I13" s="38"/>
    </row>
    <row r="14" spans="1:11" ht="14.25" thickTop="1" thickBot="1" x14ac:dyDescent="0.25">
      <c r="A14" s="11" t="s">
        <v>2</v>
      </c>
      <c r="B14" s="11"/>
      <c r="C14" s="12">
        <f t="shared" ref="C14:I14" si="0">SUM(C11:C13)</f>
        <v>169686.93</v>
      </c>
      <c r="D14" s="12">
        <f t="shared" si="0"/>
        <v>152493.67000000001</v>
      </c>
      <c r="E14" s="12">
        <f t="shared" si="0"/>
        <v>45149.760000000002</v>
      </c>
      <c r="F14" s="12">
        <f t="shared" si="0"/>
        <v>45149.760000000002</v>
      </c>
      <c r="G14" s="12">
        <f t="shared" si="0"/>
        <v>0</v>
      </c>
      <c r="H14" s="12">
        <f t="shared" si="0"/>
        <v>43622.86</v>
      </c>
      <c r="I14" s="12">
        <f t="shared" si="0"/>
        <v>0</v>
      </c>
      <c r="J14" s="36" t="s">
        <v>94</v>
      </c>
    </row>
    <row r="15" spans="1:11" ht="13.5" thickTop="1" x14ac:dyDescent="0.2">
      <c r="A15" s="14"/>
      <c r="B15" s="14"/>
      <c r="C15" s="33"/>
      <c r="D15" s="33"/>
      <c r="E15" s="33"/>
      <c r="F15" s="33"/>
      <c r="G15" s="33"/>
      <c r="H15" s="33"/>
      <c r="I15" s="33"/>
    </row>
    <row r="16" spans="1:11" x14ac:dyDescent="0.2">
      <c r="A16" s="11" t="s">
        <v>3</v>
      </c>
      <c r="B16" s="43" t="s">
        <v>93</v>
      </c>
      <c r="C16" s="43"/>
      <c r="D16" s="43"/>
      <c r="E16" s="43"/>
      <c r="F16" s="43"/>
      <c r="G16" s="43"/>
      <c r="H16" s="43"/>
      <c r="I16" s="1"/>
    </row>
    <row r="17" spans="1:12" x14ac:dyDescent="0.2">
      <c r="A17" s="24" t="s">
        <v>22</v>
      </c>
      <c r="B17" s="25" t="s">
        <v>4</v>
      </c>
      <c r="C17" s="8">
        <v>2096</v>
      </c>
      <c r="D17" s="8">
        <v>0</v>
      </c>
      <c r="E17" s="8">
        <v>0</v>
      </c>
      <c r="F17" s="8">
        <f t="shared" ref="F17:F45" si="1">C17+D17+E17</f>
        <v>2096</v>
      </c>
      <c r="G17" s="8">
        <v>2096</v>
      </c>
      <c r="H17" s="8">
        <f t="shared" ref="H17:H45" si="2">F17-G17</f>
        <v>0</v>
      </c>
      <c r="I17" s="39">
        <f>ROUND(+H17*1.024,0)</f>
        <v>0</v>
      </c>
      <c r="J17" s="36" t="s">
        <v>94</v>
      </c>
      <c r="L17" s="40"/>
    </row>
    <row r="18" spans="1:12" x14ac:dyDescent="0.2">
      <c r="A18" s="24" t="s">
        <v>125</v>
      </c>
      <c r="B18" s="24" t="s">
        <v>126</v>
      </c>
      <c r="C18" s="9">
        <v>250</v>
      </c>
      <c r="D18" s="9">
        <v>0</v>
      </c>
      <c r="E18" s="9">
        <v>0</v>
      </c>
      <c r="F18" s="9">
        <f t="shared" si="1"/>
        <v>250</v>
      </c>
      <c r="G18" s="9">
        <v>102.12</v>
      </c>
      <c r="H18" s="9">
        <f t="shared" si="2"/>
        <v>147.88</v>
      </c>
      <c r="I18" s="38"/>
      <c r="L18" s="40"/>
    </row>
    <row r="19" spans="1:12" x14ac:dyDescent="0.2">
      <c r="A19" s="24" t="s">
        <v>21</v>
      </c>
      <c r="B19" s="24" t="s">
        <v>127</v>
      </c>
      <c r="C19" s="9">
        <v>0</v>
      </c>
      <c r="D19" s="9">
        <v>8121.31</v>
      </c>
      <c r="E19" s="9">
        <v>175</v>
      </c>
      <c r="F19" s="9">
        <f>C19+D19+E19</f>
        <v>8296.3100000000013</v>
      </c>
      <c r="G19" s="9">
        <v>0</v>
      </c>
      <c r="H19" s="9">
        <f t="shared" si="2"/>
        <v>8296.3100000000013</v>
      </c>
      <c r="I19" s="38"/>
      <c r="L19" s="40"/>
    </row>
    <row r="20" spans="1:12" x14ac:dyDescent="0.2">
      <c r="A20" s="24" t="s">
        <v>20</v>
      </c>
      <c r="B20" s="24" t="s">
        <v>62</v>
      </c>
      <c r="C20" s="9">
        <v>0</v>
      </c>
      <c r="D20" s="9">
        <v>0</v>
      </c>
      <c r="E20" s="9">
        <v>1221</v>
      </c>
      <c r="F20" s="9">
        <f>C20+D20+E20</f>
        <v>1221</v>
      </c>
      <c r="G20" s="9">
        <v>595.42999999999995</v>
      </c>
      <c r="H20" s="9">
        <f t="shared" si="2"/>
        <v>625.57000000000005</v>
      </c>
      <c r="I20" s="38"/>
      <c r="L20" s="40"/>
    </row>
    <row r="21" spans="1:12" x14ac:dyDescent="0.2">
      <c r="A21" s="24" t="s">
        <v>47</v>
      </c>
      <c r="B21" s="24" t="s">
        <v>154</v>
      </c>
      <c r="C21" s="9">
        <v>300</v>
      </c>
      <c r="D21" s="9"/>
      <c r="E21" s="9">
        <v>0</v>
      </c>
      <c r="F21" s="9">
        <f>C21+D21+E21</f>
        <v>300</v>
      </c>
      <c r="G21" s="9">
        <v>0</v>
      </c>
      <c r="H21" s="9">
        <f t="shared" si="2"/>
        <v>300</v>
      </c>
      <c r="I21" s="38"/>
      <c r="L21" s="40"/>
    </row>
    <row r="22" spans="1:12" x14ac:dyDescent="0.2">
      <c r="A22" s="24" t="s">
        <v>116</v>
      </c>
      <c r="B22" s="24" t="s">
        <v>155</v>
      </c>
      <c r="C22" s="9">
        <v>1200</v>
      </c>
      <c r="D22" s="9">
        <v>2157.62</v>
      </c>
      <c r="E22" s="9">
        <v>30.67</v>
      </c>
      <c r="F22" s="9">
        <f>C22+D22+E22</f>
        <v>3388.29</v>
      </c>
      <c r="G22" s="9">
        <v>0</v>
      </c>
      <c r="H22" s="9">
        <f t="shared" si="2"/>
        <v>3388.29</v>
      </c>
      <c r="I22" s="38"/>
      <c r="L22" s="40"/>
    </row>
    <row r="23" spans="1:12" x14ac:dyDescent="0.2">
      <c r="A23" s="24" t="s">
        <v>36</v>
      </c>
      <c r="B23" s="24" t="s">
        <v>63</v>
      </c>
      <c r="C23" s="9">
        <v>2250</v>
      </c>
      <c r="D23" s="9">
        <v>0</v>
      </c>
      <c r="E23" s="9">
        <v>120</v>
      </c>
      <c r="F23" s="9">
        <f t="shared" ref="F23:F27" si="3">C23+D23+E23</f>
        <v>2370</v>
      </c>
      <c r="G23" s="9">
        <v>858.81</v>
      </c>
      <c r="H23" s="9">
        <f t="shared" si="2"/>
        <v>1511.19</v>
      </c>
      <c r="I23" s="38"/>
      <c r="L23" s="40"/>
    </row>
    <row r="24" spans="1:12" x14ac:dyDescent="0.2">
      <c r="A24" s="24" t="s">
        <v>55</v>
      </c>
      <c r="B24" s="24" t="s">
        <v>8</v>
      </c>
      <c r="C24" s="9">
        <v>0</v>
      </c>
      <c r="D24" s="9">
        <v>0</v>
      </c>
      <c r="E24" s="9">
        <v>515</v>
      </c>
      <c r="F24" s="9">
        <f t="shared" si="3"/>
        <v>515</v>
      </c>
      <c r="G24" s="9">
        <v>400</v>
      </c>
      <c r="H24" s="9">
        <f t="shared" si="2"/>
        <v>115</v>
      </c>
      <c r="I24" s="38"/>
      <c r="L24" s="40"/>
    </row>
    <row r="25" spans="1:12" x14ac:dyDescent="0.2">
      <c r="A25" s="24" t="s">
        <v>128</v>
      </c>
      <c r="B25" s="24" t="s">
        <v>129</v>
      </c>
      <c r="C25" s="9">
        <v>450</v>
      </c>
      <c r="D25" s="9">
        <v>0</v>
      </c>
      <c r="E25" s="9">
        <v>0</v>
      </c>
      <c r="F25" s="9">
        <f t="shared" si="3"/>
        <v>450</v>
      </c>
      <c r="G25" s="9">
        <v>0</v>
      </c>
      <c r="H25" s="9">
        <f t="shared" si="2"/>
        <v>450</v>
      </c>
      <c r="I25" s="38"/>
      <c r="L25" s="40"/>
    </row>
    <row r="26" spans="1:12" x14ac:dyDescent="0.2">
      <c r="A26" s="24" t="s">
        <v>111</v>
      </c>
      <c r="B26" s="24" t="s">
        <v>112</v>
      </c>
      <c r="C26" s="9">
        <v>600</v>
      </c>
      <c r="D26" s="9">
        <v>352.82</v>
      </c>
      <c r="E26" s="9">
        <v>0</v>
      </c>
      <c r="F26" s="9">
        <f t="shared" si="3"/>
        <v>952.81999999999994</v>
      </c>
      <c r="G26" s="9">
        <v>160.22</v>
      </c>
      <c r="H26" s="9">
        <f t="shared" si="2"/>
        <v>792.59999999999991</v>
      </c>
      <c r="I26" s="38"/>
      <c r="L26" s="40"/>
    </row>
    <row r="27" spans="1:12" x14ac:dyDescent="0.2">
      <c r="A27" s="24" t="s">
        <v>135</v>
      </c>
      <c r="B27" s="24" t="s">
        <v>156</v>
      </c>
      <c r="C27" s="9">
        <v>175</v>
      </c>
      <c r="D27" s="9"/>
      <c r="E27" s="9">
        <v>0</v>
      </c>
      <c r="F27" s="9">
        <f t="shared" si="3"/>
        <v>175</v>
      </c>
      <c r="G27" s="9">
        <v>0</v>
      </c>
      <c r="H27" s="9">
        <f t="shared" si="2"/>
        <v>175</v>
      </c>
      <c r="I27" s="38"/>
      <c r="L27" s="40"/>
    </row>
    <row r="28" spans="1:12" x14ac:dyDescent="0.2">
      <c r="A28" s="23" t="s">
        <v>48</v>
      </c>
      <c r="B28" s="24" t="s">
        <v>18</v>
      </c>
      <c r="C28" s="9">
        <v>8000</v>
      </c>
      <c r="D28" s="9">
        <v>73981.27</v>
      </c>
      <c r="E28" s="9">
        <v>117939.66</v>
      </c>
      <c r="F28" s="9">
        <f t="shared" si="1"/>
        <v>199920.93</v>
      </c>
      <c r="G28" s="9">
        <v>49473.54</v>
      </c>
      <c r="H28" s="9">
        <f t="shared" si="2"/>
        <v>150447.38999999998</v>
      </c>
      <c r="I28" s="38"/>
      <c r="L28" s="40"/>
    </row>
    <row r="29" spans="1:12" x14ac:dyDescent="0.2">
      <c r="A29" s="23" t="s">
        <v>113</v>
      </c>
      <c r="B29" s="24" t="s">
        <v>114</v>
      </c>
      <c r="C29" s="9">
        <v>1200</v>
      </c>
      <c r="D29" s="9">
        <v>0</v>
      </c>
      <c r="E29" s="9">
        <v>0</v>
      </c>
      <c r="F29" s="9">
        <f t="shared" si="1"/>
        <v>1200</v>
      </c>
      <c r="G29" s="9">
        <v>759.71</v>
      </c>
      <c r="H29" s="9">
        <f t="shared" si="2"/>
        <v>440.28999999999996</v>
      </c>
      <c r="I29" s="38"/>
      <c r="L29" s="40"/>
    </row>
    <row r="30" spans="1:12" x14ac:dyDescent="0.2">
      <c r="A30" s="23" t="s">
        <v>157</v>
      </c>
      <c r="B30" s="24" t="s">
        <v>158</v>
      </c>
      <c r="C30" s="9">
        <v>175</v>
      </c>
      <c r="D30" s="9">
        <v>0</v>
      </c>
      <c r="E30" s="9">
        <v>0</v>
      </c>
      <c r="F30" s="9">
        <f t="shared" si="1"/>
        <v>175</v>
      </c>
      <c r="G30" s="9">
        <v>0</v>
      </c>
      <c r="H30" s="9">
        <f t="shared" si="2"/>
        <v>175</v>
      </c>
      <c r="I30" s="38"/>
      <c r="L30" s="40"/>
    </row>
    <row r="31" spans="1:12" x14ac:dyDescent="0.2">
      <c r="A31" s="24" t="s">
        <v>49</v>
      </c>
      <c r="B31" s="25" t="s">
        <v>60</v>
      </c>
      <c r="C31" s="9">
        <v>3750</v>
      </c>
      <c r="D31" s="9">
        <v>0</v>
      </c>
      <c r="E31" s="9">
        <v>0</v>
      </c>
      <c r="F31" s="9">
        <f t="shared" si="1"/>
        <v>3750</v>
      </c>
      <c r="G31" s="9">
        <v>2852.39</v>
      </c>
      <c r="H31" s="9">
        <f t="shared" si="2"/>
        <v>897.61000000000013</v>
      </c>
      <c r="I31" s="38"/>
      <c r="L31" s="40"/>
    </row>
    <row r="32" spans="1:12" x14ac:dyDescent="0.2">
      <c r="A32" s="23" t="s">
        <v>159</v>
      </c>
      <c r="B32" s="25" t="s">
        <v>160</v>
      </c>
      <c r="C32" s="9">
        <v>0</v>
      </c>
      <c r="D32" s="9">
        <v>0</v>
      </c>
      <c r="E32" s="9">
        <v>0</v>
      </c>
      <c r="F32" s="9">
        <f t="shared" si="1"/>
        <v>0</v>
      </c>
      <c r="G32" s="9">
        <v>191</v>
      </c>
      <c r="H32" s="9">
        <f t="shared" si="2"/>
        <v>-191</v>
      </c>
      <c r="I32" s="38"/>
      <c r="L32" s="40"/>
    </row>
    <row r="33" spans="1:12" x14ac:dyDescent="0.2">
      <c r="A33" s="23" t="s">
        <v>23</v>
      </c>
      <c r="B33" s="25" t="s">
        <v>161</v>
      </c>
      <c r="C33" s="9">
        <v>3000</v>
      </c>
      <c r="D33" s="9">
        <v>0</v>
      </c>
      <c r="E33" s="9">
        <v>45</v>
      </c>
      <c r="F33" s="9">
        <f t="shared" si="1"/>
        <v>3045</v>
      </c>
      <c r="G33" s="9">
        <v>2165.12</v>
      </c>
      <c r="H33" s="9">
        <f t="shared" si="2"/>
        <v>879.88000000000011</v>
      </c>
      <c r="I33" s="38"/>
      <c r="L33" s="40"/>
    </row>
    <row r="34" spans="1:12" x14ac:dyDescent="0.2">
      <c r="A34" s="24" t="s">
        <v>107</v>
      </c>
      <c r="B34" s="25" t="s">
        <v>108</v>
      </c>
      <c r="C34" s="9">
        <v>1500</v>
      </c>
      <c r="D34" s="9">
        <v>2802.98</v>
      </c>
      <c r="E34" s="9">
        <v>1750</v>
      </c>
      <c r="F34" s="9">
        <f t="shared" si="1"/>
        <v>6052.98</v>
      </c>
      <c r="G34" s="9">
        <v>2659.42</v>
      </c>
      <c r="H34" s="9">
        <f t="shared" si="2"/>
        <v>3393.5599999999995</v>
      </c>
      <c r="I34" s="38"/>
      <c r="L34" s="40"/>
    </row>
    <row r="35" spans="1:12" x14ac:dyDescent="0.2">
      <c r="A35" s="24" t="s">
        <v>115</v>
      </c>
      <c r="B35" s="25" t="s">
        <v>124</v>
      </c>
      <c r="C35" s="9">
        <v>1500</v>
      </c>
      <c r="D35" s="9">
        <v>2211.3000000000002</v>
      </c>
      <c r="E35" s="9">
        <v>0</v>
      </c>
      <c r="F35" s="9">
        <f t="shared" si="1"/>
        <v>3711.3</v>
      </c>
      <c r="G35" s="9">
        <v>0</v>
      </c>
      <c r="H35" s="9">
        <f t="shared" si="2"/>
        <v>3711.3</v>
      </c>
      <c r="I35" s="38"/>
      <c r="L35" s="40"/>
    </row>
    <row r="36" spans="1:12" x14ac:dyDescent="0.2">
      <c r="A36" s="24" t="s">
        <v>130</v>
      </c>
      <c r="B36" s="25" t="s">
        <v>131</v>
      </c>
      <c r="C36" s="9">
        <v>1500</v>
      </c>
      <c r="D36" s="9">
        <v>965.23</v>
      </c>
      <c r="E36" s="9">
        <v>0</v>
      </c>
      <c r="F36" s="9">
        <f t="shared" si="1"/>
        <v>2465.23</v>
      </c>
      <c r="G36" s="9">
        <v>520</v>
      </c>
      <c r="H36" s="9">
        <f t="shared" si="2"/>
        <v>1945.23</v>
      </c>
      <c r="I36" s="38"/>
      <c r="L36" s="40"/>
    </row>
    <row r="37" spans="1:12" x14ac:dyDescent="0.2">
      <c r="A37" s="24" t="s">
        <v>162</v>
      </c>
      <c r="B37" s="25" t="s">
        <v>163</v>
      </c>
      <c r="C37" s="9">
        <v>1500</v>
      </c>
      <c r="D37" s="9">
        <v>0</v>
      </c>
      <c r="E37" s="9">
        <v>0</v>
      </c>
      <c r="F37" s="9">
        <f t="shared" si="1"/>
        <v>1500</v>
      </c>
      <c r="G37" s="9">
        <v>545</v>
      </c>
      <c r="H37" s="9">
        <f t="shared" si="2"/>
        <v>955</v>
      </c>
      <c r="I37" s="38"/>
      <c r="L37" s="40"/>
    </row>
    <row r="38" spans="1:12" x14ac:dyDescent="0.2">
      <c r="A38" s="24" t="s">
        <v>24</v>
      </c>
      <c r="B38" s="25" t="s">
        <v>5</v>
      </c>
      <c r="C38" s="9">
        <v>0</v>
      </c>
      <c r="D38" s="9">
        <v>36512.89</v>
      </c>
      <c r="E38" s="9">
        <v>0</v>
      </c>
      <c r="F38" s="9">
        <f t="shared" si="1"/>
        <v>36512.89</v>
      </c>
      <c r="G38" s="9">
        <v>2008.74</v>
      </c>
      <c r="H38" s="9">
        <f t="shared" si="2"/>
        <v>34504.15</v>
      </c>
      <c r="I38" s="38"/>
      <c r="L38" s="40"/>
    </row>
    <row r="39" spans="1:12" x14ac:dyDescent="0.2">
      <c r="A39" s="24" t="s">
        <v>164</v>
      </c>
      <c r="B39" s="25" t="s">
        <v>165</v>
      </c>
      <c r="C39" s="9">
        <v>0</v>
      </c>
      <c r="D39" s="9">
        <v>0</v>
      </c>
      <c r="E39" s="9">
        <v>10000</v>
      </c>
      <c r="F39" s="9">
        <f t="shared" si="1"/>
        <v>10000</v>
      </c>
      <c r="G39" s="9">
        <v>825.24</v>
      </c>
      <c r="H39" s="9">
        <f t="shared" si="2"/>
        <v>9174.76</v>
      </c>
      <c r="I39" s="38"/>
      <c r="L39" s="40"/>
    </row>
    <row r="40" spans="1:12" x14ac:dyDescent="0.2">
      <c r="A40" s="24" t="s">
        <v>132</v>
      </c>
      <c r="B40" s="25" t="s">
        <v>133</v>
      </c>
      <c r="C40" s="9">
        <v>250</v>
      </c>
      <c r="D40" s="9">
        <v>0</v>
      </c>
      <c r="E40" s="9">
        <v>0</v>
      </c>
      <c r="F40" s="9">
        <f t="shared" si="1"/>
        <v>250</v>
      </c>
      <c r="G40" s="9">
        <v>0</v>
      </c>
      <c r="H40" s="9">
        <f t="shared" si="2"/>
        <v>250</v>
      </c>
      <c r="I40" s="38"/>
      <c r="L40" s="40"/>
    </row>
    <row r="41" spans="1:12" x14ac:dyDescent="0.2">
      <c r="A41" s="24" t="s">
        <v>26</v>
      </c>
      <c r="B41" s="25" t="s">
        <v>166</v>
      </c>
      <c r="C41" s="9">
        <v>1500</v>
      </c>
      <c r="D41" s="9">
        <v>7006.52</v>
      </c>
      <c r="E41" s="9">
        <v>979.61</v>
      </c>
      <c r="F41" s="9">
        <f t="shared" si="1"/>
        <v>9486.130000000001</v>
      </c>
      <c r="G41" s="9">
        <v>2192.5700000000002</v>
      </c>
      <c r="H41" s="9">
        <f t="shared" si="2"/>
        <v>7293.5600000000013</v>
      </c>
      <c r="I41" s="38"/>
      <c r="L41" s="40"/>
    </row>
    <row r="42" spans="1:12" x14ac:dyDescent="0.2">
      <c r="A42" s="24" t="s">
        <v>27</v>
      </c>
      <c r="B42" s="25" t="s">
        <v>167</v>
      </c>
      <c r="C42" s="9">
        <v>0</v>
      </c>
      <c r="D42" s="9">
        <v>0</v>
      </c>
      <c r="E42" s="9">
        <v>18</v>
      </c>
      <c r="F42" s="9">
        <f t="shared" si="1"/>
        <v>18</v>
      </c>
      <c r="G42" s="9">
        <v>0</v>
      </c>
      <c r="H42" s="9">
        <f t="shared" si="2"/>
        <v>18</v>
      </c>
      <c r="I42" s="38"/>
      <c r="L42" s="40"/>
    </row>
    <row r="43" spans="1:12" x14ac:dyDescent="0.2">
      <c r="A43" s="24" t="s">
        <v>96</v>
      </c>
      <c r="B43" s="25" t="s">
        <v>134</v>
      </c>
      <c r="C43" s="9">
        <v>300</v>
      </c>
      <c r="D43" s="9">
        <v>0</v>
      </c>
      <c r="E43" s="9">
        <v>0</v>
      </c>
      <c r="F43" s="9">
        <f t="shared" si="1"/>
        <v>300</v>
      </c>
      <c r="G43" s="9">
        <v>0</v>
      </c>
      <c r="H43" s="9">
        <f t="shared" si="2"/>
        <v>300</v>
      </c>
      <c r="I43" s="38"/>
      <c r="L43" s="40"/>
    </row>
    <row r="44" spans="1:12" x14ac:dyDescent="0.2">
      <c r="A44" s="24" t="s">
        <v>168</v>
      </c>
      <c r="B44" s="25" t="s">
        <v>169</v>
      </c>
      <c r="C44" s="9">
        <v>250</v>
      </c>
      <c r="D44" s="9">
        <v>0</v>
      </c>
      <c r="E44" s="9">
        <v>66.2</v>
      </c>
      <c r="F44" s="9">
        <f t="shared" si="1"/>
        <v>316.2</v>
      </c>
      <c r="G44" s="9">
        <v>0</v>
      </c>
      <c r="H44" s="9">
        <f t="shared" si="2"/>
        <v>316.2</v>
      </c>
      <c r="I44" s="38"/>
      <c r="L44" s="40"/>
    </row>
    <row r="45" spans="1:12" x14ac:dyDescent="0.2">
      <c r="A45" s="24" t="s">
        <v>50</v>
      </c>
      <c r="B45" s="25" t="s">
        <v>86</v>
      </c>
      <c r="C45" s="9">
        <v>400</v>
      </c>
      <c r="D45" s="9">
        <v>0</v>
      </c>
      <c r="E45" s="9">
        <v>494</v>
      </c>
      <c r="F45" s="9">
        <f t="shared" si="1"/>
        <v>894</v>
      </c>
      <c r="G45" s="9">
        <v>0</v>
      </c>
      <c r="H45" s="9">
        <f t="shared" si="2"/>
        <v>894</v>
      </c>
      <c r="I45" s="38"/>
      <c r="L45" s="40"/>
    </row>
    <row r="46" spans="1:12" x14ac:dyDescent="0.2">
      <c r="A46" s="24" t="s">
        <v>28</v>
      </c>
      <c r="B46" s="24" t="s">
        <v>170</v>
      </c>
      <c r="C46" s="9">
        <v>225</v>
      </c>
      <c r="D46" s="9">
        <v>0</v>
      </c>
      <c r="E46" s="9">
        <v>0</v>
      </c>
      <c r="F46" s="9">
        <f t="shared" ref="F46:F48" si="4">C46+D46+E46</f>
        <v>225</v>
      </c>
      <c r="G46" s="9">
        <v>74</v>
      </c>
      <c r="H46" s="9">
        <f t="shared" ref="H46:H48" si="5">F46-G46</f>
        <v>151</v>
      </c>
      <c r="I46" s="38"/>
      <c r="L46" s="40"/>
    </row>
    <row r="47" spans="1:12" x14ac:dyDescent="0.2">
      <c r="A47" s="24" t="s">
        <v>89</v>
      </c>
      <c r="B47" s="24" t="s">
        <v>66</v>
      </c>
      <c r="C47" s="9">
        <v>225</v>
      </c>
      <c r="D47" s="9">
        <v>0</v>
      </c>
      <c r="E47" s="9">
        <v>0</v>
      </c>
      <c r="F47" s="9">
        <f t="shared" si="4"/>
        <v>225</v>
      </c>
      <c r="G47" s="9">
        <v>238</v>
      </c>
      <c r="H47" s="9">
        <f t="shared" si="5"/>
        <v>-13</v>
      </c>
      <c r="I47" s="38"/>
      <c r="L47" s="40"/>
    </row>
    <row r="48" spans="1:12" x14ac:dyDescent="0.2">
      <c r="A48" s="24" t="s">
        <v>171</v>
      </c>
      <c r="B48" s="24" t="s">
        <v>172</v>
      </c>
      <c r="C48" s="9">
        <v>0</v>
      </c>
      <c r="D48" s="9">
        <v>0</v>
      </c>
      <c r="E48" s="9">
        <v>250</v>
      </c>
      <c r="F48" s="9">
        <f t="shared" si="4"/>
        <v>250</v>
      </c>
      <c r="G48" s="9">
        <v>0</v>
      </c>
      <c r="H48" s="9">
        <f t="shared" si="5"/>
        <v>250</v>
      </c>
      <c r="I48" s="38"/>
      <c r="L48" s="40"/>
    </row>
    <row r="49" spans="1:12" x14ac:dyDescent="0.2">
      <c r="A49" s="24" t="s">
        <v>51</v>
      </c>
      <c r="B49" s="25" t="s">
        <v>99</v>
      </c>
      <c r="C49" s="9">
        <v>1000</v>
      </c>
      <c r="D49" s="9">
        <v>0</v>
      </c>
      <c r="E49" s="9">
        <v>55</v>
      </c>
      <c r="F49" s="9">
        <f t="shared" ref="F49:F53" si="6">C49+D49+E49</f>
        <v>1055</v>
      </c>
      <c r="G49" s="9">
        <v>910</v>
      </c>
      <c r="H49" s="9">
        <f t="shared" ref="H49:H53" si="7">F49-G49</f>
        <v>145</v>
      </c>
      <c r="I49" s="38"/>
      <c r="L49" s="40"/>
    </row>
    <row r="50" spans="1:12" x14ac:dyDescent="0.2">
      <c r="A50" s="24" t="s">
        <v>137</v>
      </c>
      <c r="B50" s="25" t="s">
        <v>138</v>
      </c>
      <c r="C50" s="9">
        <v>450</v>
      </c>
      <c r="D50" s="9">
        <v>0</v>
      </c>
      <c r="E50" s="9">
        <v>0</v>
      </c>
      <c r="F50" s="9">
        <f t="shared" si="6"/>
        <v>450</v>
      </c>
      <c r="G50" s="9">
        <v>404.46</v>
      </c>
      <c r="H50" s="9">
        <f t="shared" si="7"/>
        <v>45.54000000000002</v>
      </c>
      <c r="I50" s="38"/>
      <c r="L50" s="40"/>
    </row>
    <row r="51" spans="1:12" x14ac:dyDescent="0.2">
      <c r="A51" s="24" t="s">
        <v>139</v>
      </c>
      <c r="B51" s="25" t="s">
        <v>140</v>
      </c>
      <c r="C51" s="9">
        <v>375</v>
      </c>
      <c r="D51" s="9">
        <v>0</v>
      </c>
      <c r="E51" s="9">
        <v>0</v>
      </c>
      <c r="F51" s="9">
        <f t="shared" si="6"/>
        <v>375</v>
      </c>
      <c r="G51" s="9">
        <v>0</v>
      </c>
      <c r="H51" s="9">
        <f t="shared" si="7"/>
        <v>375</v>
      </c>
      <c r="I51" s="38"/>
      <c r="L51" s="40"/>
    </row>
    <row r="52" spans="1:12" x14ac:dyDescent="0.2">
      <c r="A52" s="24" t="s">
        <v>102</v>
      </c>
      <c r="B52" s="25" t="s">
        <v>173</v>
      </c>
      <c r="C52" s="9">
        <v>300</v>
      </c>
      <c r="D52" s="9">
        <v>2352.0300000000002</v>
      </c>
      <c r="E52" s="9">
        <v>0</v>
      </c>
      <c r="F52" s="9">
        <f t="shared" si="6"/>
        <v>2652.03</v>
      </c>
      <c r="G52" s="9">
        <v>59.5</v>
      </c>
      <c r="H52" s="9">
        <f t="shared" si="7"/>
        <v>2592.5300000000002</v>
      </c>
      <c r="I52" s="38"/>
      <c r="L52" s="40"/>
    </row>
    <row r="53" spans="1:12" x14ac:dyDescent="0.2">
      <c r="A53" s="24" t="s">
        <v>174</v>
      </c>
      <c r="B53" s="25" t="s">
        <v>175</v>
      </c>
      <c r="C53" s="9">
        <v>0</v>
      </c>
      <c r="D53" s="9">
        <v>0</v>
      </c>
      <c r="E53" s="9">
        <v>103.43</v>
      </c>
      <c r="F53" s="9">
        <f t="shared" si="6"/>
        <v>103.43</v>
      </c>
      <c r="G53" s="9">
        <v>0</v>
      </c>
      <c r="H53" s="9">
        <f t="shared" si="7"/>
        <v>103.43</v>
      </c>
      <c r="I53" s="38"/>
      <c r="L53" s="40"/>
    </row>
    <row r="54" spans="1:12" x14ac:dyDescent="0.2">
      <c r="A54" s="23" t="s">
        <v>54</v>
      </c>
      <c r="B54" s="24" t="s">
        <v>100</v>
      </c>
      <c r="C54" s="9">
        <v>0</v>
      </c>
      <c r="D54" s="9">
        <v>0</v>
      </c>
      <c r="E54" s="9">
        <v>0</v>
      </c>
      <c r="F54" s="9">
        <f t="shared" ref="F54:F56" si="8">C54+D54+E54</f>
        <v>0</v>
      </c>
      <c r="G54" s="9">
        <v>757.22</v>
      </c>
      <c r="H54" s="9">
        <f t="shared" ref="H54:H56" si="9">F54-G54</f>
        <v>-757.22</v>
      </c>
      <c r="I54" s="38"/>
      <c r="L54" s="40"/>
    </row>
    <row r="55" spans="1:12" x14ac:dyDescent="0.2">
      <c r="A55" s="24" t="s">
        <v>41</v>
      </c>
      <c r="B55" s="24" t="s">
        <v>57</v>
      </c>
      <c r="C55" s="9">
        <v>1500</v>
      </c>
      <c r="D55" s="9">
        <v>0</v>
      </c>
      <c r="E55" s="9">
        <v>792.68</v>
      </c>
      <c r="F55" s="9">
        <f t="shared" si="8"/>
        <v>2292.6799999999998</v>
      </c>
      <c r="G55" s="9">
        <v>853.56</v>
      </c>
      <c r="H55" s="9">
        <f t="shared" si="9"/>
        <v>1439.12</v>
      </c>
      <c r="I55" s="38"/>
      <c r="L55" s="40"/>
    </row>
    <row r="56" spans="1:12" x14ac:dyDescent="0.2">
      <c r="A56" s="24" t="s">
        <v>176</v>
      </c>
      <c r="B56" s="24" t="s">
        <v>177</v>
      </c>
      <c r="C56" s="9">
        <v>250</v>
      </c>
      <c r="D56" s="9">
        <v>0</v>
      </c>
      <c r="E56" s="9">
        <v>0</v>
      </c>
      <c r="F56" s="9">
        <f t="shared" si="8"/>
        <v>250</v>
      </c>
      <c r="G56" s="9">
        <v>200</v>
      </c>
      <c r="H56" s="9">
        <f t="shared" si="9"/>
        <v>50</v>
      </c>
      <c r="I56" s="38"/>
      <c r="L56" s="40"/>
    </row>
    <row r="57" spans="1:12" x14ac:dyDescent="0.2">
      <c r="A57" s="24" t="s">
        <v>30</v>
      </c>
      <c r="B57" s="25" t="s">
        <v>67</v>
      </c>
      <c r="C57" s="9">
        <v>3000</v>
      </c>
      <c r="D57" s="9">
        <v>0</v>
      </c>
      <c r="E57" s="9">
        <v>0</v>
      </c>
      <c r="F57" s="9">
        <f t="shared" ref="F57:F70" si="10">C57+D57+E57</f>
        <v>3000</v>
      </c>
      <c r="G57" s="9">
        <v>1402.76</v>
      </c>
      <c r="H57" s="9">
        <f t="shared" ref="H57:H65" si="11">F57-G57</f>
        <v>1597.24</v>
      </c>
      <c r="I57" s="38"/>
      <c r="L57" s="40"/>
    </row>
    <row r="58" spans="1:12" x14ac:dyDescent="0.2">
      <c r="A58" s="24" t="s">
        <v>31</v>
      </c>
      <c r="B58" s="25" t="s">
        <v>101</v>
      </c>
      <c r="C58" s="9">
        <v>3500</v>
      </c>
      <c r="D58" s="9">
        <v>0</v>
      </c>
      <c r="E58" s="9">
        <v>0</v>
      </c>
      <c r="F58" s="9">
        <f t="shared" si="10"/>
        <v>3500</v>
      </c>
      <c r="G58" s="9">
        <v>102.43</v>
      </c>
      <c r="H58" s="9">
        <f t="shared" si="11"/>
        <v>3397.57</v>
      </c>
      <c r="I58" s="38"/>
      <c r="L58" s="40"/>
    </row>
    <row r="59" spans="1:12" x14ac:dyDescent="0.2">
      <c r="A59" s="24" t="s">
        <v>64</v>
      </c>
      <c r="B59" s="25" t="s">
        <v>65</v>
      </c>
      <c r="C59" s="9">
        <v>3000</v>
      </c>
      <c r="D59" s="9">
        <v>0</v>
      </c>
      <c r="E59" s="9">
        <v>0</v>
      </c>
      <c r="F59" s="9">
        <f t="shared" si="10"/>
        <v>3000</v>
      </c>
      <c r="G59" s="9">
        <v>1346.02</v>
      </c>
      <c r="H59" s="9">
        <f t="shared" si="11"/>
        <v>1653.98</v>
      </c>
      <c r="I59" s="38"/>
      <c r="L59" s="40"/>
    </row>
    <row r="60" spans="1:12" x14ac:dyDescent="0.2">
      <c r="A60" s="23" t="s">
        <v>97</v>
      </c>
      <c r="B60" s="24" t="s">
        <v>178</v>
      </c>
      <c r="C60" s="9">
        <v>375</v>
      </c>
      <c r="D60" s="9">
        <v>0</v>
      </c>
      <c r="E60" s="9">
        <v>0</v>
      </c>
      <c r="F60" s="9">
        <f t="shared" si="10"/>
        <v>375</v>
      </c>
      <c r="G60" s="9">
        <v>0</v>
      </c>
      <c r="H60" s="9">
        <f t="shared" si="11"/>
        <v>375</v>
      </c>
      <c r="I60" s="38"/>
      <c r="L60" s="40"/>
    </row>
    <row r="61" spans="1:12" x14ac:dyDescent="0.2">
      <c r="A61" s="24" t="s">
        <v>32</v>
      </c>
      <c r="B61" s="25" t="s">
        <v>68</v>
      </c>
      <c r="C61" s="9">
        <v>3000</v>
      </c>
      <c r="D61" s="9">
        <v>0</v>
      </c>
      <c r="E61" s="9">
        <v>0</v>
      </c>
      <c r="F61" s="9">
        <f t="shared" si="10"/>
        <v>3000</v>
      </c>
      <c r="G61" s="9">
        <v>1000.75</v>
      </c>
      <c r="H61" s="9">
        <f t="shared" si="11"/>
        <v>1999.25</v>
      </c>
      <c r="I61" s="38"/>
      <c r="L61" s="40"/>
    </row>
    <row r="62" spans="1:12" x14ac:dyDescent="0.2">
      <c r="A62" s="23" t="s">
        <v>33</v>
      </c>
      <c r="B62" s="24" t="s">
        <v>179</v>
      </c>
      <c r="C62" s="9">
        <v>0</v>
      </c>
      <c r="D62" s="9">
        <v>0</v>
      </c>
      <c r="E62" s="9">
        <v>33.520000000000003</v>
      </c>
      <c r="F62" s="9">
        <f t="shared" si="10"/>
        <v>33.520000000000003</v>
      </c>
      <c r="G62" s="9">
        <v>0</v>
      </c>
      <c r="H62" s="9">
        <f t="shared" si="11"/>
        <v>33.520000000000003</v>
      </c>
      <c r="I62" s="38"/>
      <c r="L62" s="40"/>
    </row>
    <row r="63" spans="1:12" x14ac:dyDescent="0.2">
      <c r="A63" s="24" t="s">
        <v>43</v>
      </c>
      <c r="B63" s="25" t="s">
        <v>7</v>
      </c>
      <c r="C63" s="9">
        <v>300</v>
      </c>
      <c r="D63" s="9">
        <v>0</v>
      </c>
      <c r="E63" s="9">
        <v>0</v>
      </c>
      <c r="F63" s="9">
        <f t="shared" si="10"/>
        <v>300</v>
      </c>
      <c r="G63" s="9">
        <v>0</v>
      </c>
      <c r="H63" s="9">
        <f t="shared" si="11"/>
        <v>300</v>
      </c>
      <c r="I63" s="38"/>
      <c r="L63" s="40"/>
    </row>
    <row r="64" spans="1:12" x14ac:dyDescent="0.2">
      <c r="A64" s="24" t="s">
        <v>34</v>
      </c>
      <c r="B64" s="25" t="s">
        <v>69</v>
      </c>
      <c r="C64" s="9">
        <v>0</v>
      </c>
      <c r="D64" s="9">
        <v>0</v>
      </c>
      <c r="E64" s="9">
        <v>400</v>
      </c>
      <c r="F64" s="9">
        <f t="shared" si="10"/>
        <v>400</v>
      </c>
      <c r="G64" s="9">
        <v>10</v>
      </c>
      <c r="H64" s="9">
        <f t="shared" si="11"/>
        <v>390</v>
      </c>
      <c r="I64" s="38"/>
      <c r="L64" s="40"/>
    </row>
    <row r="65" spans="1:12" x14ac:dyDescent="0.2">
      <c r="A65" s="24" t="s">
        <v>53</v>
      </c>
      <c r="B65" s="24" t="s">
        <v>180</v>
      </c>
      <c r="C65" s="9">
        <v>600</v>
      </c>
      <c r="D65" s="9">
        <v>0</v>
      </c>
      <c r="E65" s="9">
        <v>0</v>
      </c>
      <c r="F65" s="9">
        <f t="shared" si="10"/>
        <v>600</v>
      </c>
      <c r="G65" s="9">
        <v>248.52</v>
      </c>
      <c r="H65" s="9">
        <f t="shared" si="11"/>
        <v>351.48</v>
      </c>
      <c r="I65" s="38"/>
      <c r="L65" s="40"/>
    </row>
    <row r="66" spans="1:12" x14ac:dyDescent="0.2">
      <c r="A66" s="24" t="s">
        <v>35</v>
      </c>
      <c r="B66" s="24" t="s">
        <v>181</v>
      </c>
      <c r="C66" s="9">
        <v>400</v>
      </c>
      <c r="D66" s="9">
        <v>0</v>
      </c>
      <c r="E66" s="9">
        <v>0</v>
      </c>
      <c r="F66" s="9">
        <f t="shared" si="10"/>
        <v>400</v>
      </c>
      <c r="G66" s="9">
        <v>136</v>
      </c>
      <c r="H66" s="9">
        <f>F66-G66</f>
        <v>264</v>
      </c>
      <c r="I66" s="38"/>
      <c r="L66" s="40"/>
    </row>
    <row r="67" spans="1:12" x14ac:dyDescent="0.2">
      <c r="A67" s="24" t="s">
        <v>37</v>
      </c>
      <c r="B67" s="25" t="s">
        <v>6</v>
      </c>
      <c r="C67" s="9">
        <v>175</v>
      </c>
      <c r="D67" s="9">
        <v>0</v>
      </c>
      <c r="E67" s="9">
        <v>300</v>
      </c>
      <c r="F67" s="9">
        <f t="shared" si="10"/>
        <v>475</v>
      </c>
      <c r="G67" s="9">
        <v>9.6999999999999993</v>
      </c>
      <c r="H67" s="9">
        <f t="shared" ref="H67:H70" si="12">F67-G67</f>
        <v>465.3</v>
      </c>
      <c r="I67" s="38"/>
      <c r="L67" s="40"/>
    </row>
    <row r="68" spans="1:12" x14ac:dyDescent="0.2">
      <c r="A68" s="24" t="s">
        <v>106</v>
      </c>
      <c r="B68" s="24" t="s">
        <v>182</v>
      </c>
      <c r="C68" s="9">
        <v>0</v>
      </c>
      <c r="D68" s="9">
        <v>7044.73</v>
      </c>
      <c r="E68" s="9">
        <v>0</v>
      </c>
      <c r="F68" s="9">
        <f t="shared" si="10"/>
        <v>7044.73</v>
      </c>
      <c r="G68" s="9">
        <v>1393.51</v>
      </c>
      <c r="H68" s="9">
        <f t="shared" si="12"/>
        <v>5651.2199999999993</v>
      </c>
      <c r="I68" s="38"/>
      <c r="L68" s="40"/>
    </row>
    <row r="69" spans="1:12" x14ac:dyDescent="0.2">
      <c r="A69" s="24" t="s">
        <v>183</v>
      </c>
      <c r="B69" s="24" t="s">
        <v>184</v>
      </c>
      <c r="C69" s="9">
        <v>0</v>
      </c>
      <c r="D69" s="9">
        <v>0</v>
      </c>
      <c r="E69" s="9">
        <v>0</v>
      </c>
      <c r="F69" s="9">
        <f t="shared" si="10"/>
        <v>0</v>
      </c>
      <c r="G69" s="9">
        <v>15</v>
      </c>
      <c r="H69" s="9">
        <f t="shared" si="12"/>
        <v>-15</v>
      </c>
      <c r="I69" s="38"/>
      <c r="L69" s="40"/>
    </row>
    <row r="70" spans="1:12" x14ac:dyDescent="0.2">
      <c r="A70" s="24" t="s">
        <v>185</v>
      </c>
      <c r="B70" s="24" t="s">
        <v>186</v>
      </c>
      <c r="C70" s="9">
        <v>250</v>
      </c>
      <c r="D70" s="9">
        <v>0</v>
      </c>
      <c r="E70" s="9">
        <v>0</v>
      </c>
      <c r="F70" s="9">
        <f t="shared" si="10"/>
        <v>250</v>
      </c>
      <c r="G70" s="9">
        <v>244</v>
      </c>
      <c r="H70" s="9">
        <f t="shared" si="12"/>
        <v>6</v>
      </c>
      <c r="I70" s="38"/>
      <c r="L70" s="40"/>
    </row>
    <row r="71" spans="1:12" x14ac:dyDescent="0.2">
      <c r="A71" s="24" t="s">
        <v>117</v>
      </c>
      <c r="B71" s="24" t="s">
        <v>118</v>
      </c>
      <c r="C71" s="9">
        <v>300</v>
      </c>
      <c r="D71" s="9">
        <v>0</v>
      </c>
      <c r="E71" s="9">
        <v>0</v>
      </c>
      <c r="F71" s="9">
        <f t="shared" ref="F71:F79" si="13">C71+D71+E71</f>
        <v>300</v>
      </c>
      <c r="G71" s="9">
        <v>273</v>
      </c>
      <c r="H71" s="9">
        <f t="shared" ref="H71:H79" si="14">F71-G71</f>
        <v>27</v>
      </c>
      <c r="I71" s="38"/>
      <c r="L71" s="40"/>
    </row>
    <row r="72" spans="1:12" x14ac:dyDescent="0.2">
      <c r="A72" s="24" t="s">
        <v>29</v>
      </c>
      <c r="B72" s="24" t="s">
        <v>187</v>
      </c>
      <c r="C72" s="9">
        <v>2200</v>
      </c>
      <c r="D72" s="9">
        <v>2597.6999999999998</v>
      </c>
      <c r="E72" s="9">
        <v>0</v>
      </c>
      <c r="F72" s="9">
        <f t="shared" si="13"/>
        <v>4797.7</v>
      </c>
      <c r="G72" s="9">
        <v>687</v>
      </c>
      <c r="H72" s="9">
        <f t="shared" si="14"/>
        <v>4110.7</v>
      </c>
      <c r="I72" s="38"/>
      <c r="L72" s="40"/>
    </row>
    <row r="73" spans="1:12" x14ac:dyDescent="0.2">
      <c r="A73" s="24" t="s">
        <v>119</v>
      </c>
      <c r="B73" s="24" t="s">
        <v>120</v>
      </c>
      <c r="C73" s="9">
        <v>225</v>
      </c>
      <c r="D73" s="9">
        <v>0</v>
      </c>
      <c r="E73" s="9">
        <v>0</v>
      </c>
      <c r="F73" s="9">
        <f t="shared" si="13"/>
        <v>225</v>
      </c>
      <c r="G73" s="9">
        <v>15</v>
      </c>
      <c r="H73" s="9">
        <f t="shared" si="14"/>
        <v>210</v>
      </c>
      <c r="I73" s="38"/>
      <c r="L73" s="40"/>
    </row>
    <row r="74" spans="1:12" x14ac:dyDescent="0.2">
      <c r="A74" s="24" t="s">
        <v>40</v>
      </c>
      <c r="B74" s="25" t="s">
        <v>87</v>
      </c>
      <c r="C74" s="9">
        <v>85620.88</v>
      </c>
      <c r="D74" s="9">
        <v>0</v>
      </c>
      <c r="E74" s="9">
        <v>0</v>
      </c>
      <c r="F74" s="9">
        <f t="shared" si="13"/>
        <v>85620.88</v>
      </c>
      <c r="G74" s="9">
        <v>22141.84</v>
      </c>
      <c r="H74" s="9">
        <f t="shared" si="14"/>
        <v>63479.040000000008</v>
      </c>
      <c r="I74" s="38"/>
      <c r="L74" s="40"/>
    </row>
    <row r="75" spans="1:12" x14ac:dyDescent="0.2">
      <c r="A75" s="23" t="s">
        <v>56</v>
      </c>
      <c r="B75" s="24" t="s">
        <v>9</v>
      </c>
      <c r="C75" s="9">
        <v>300</v>
      </c>
      <c r="D75" s="9">
        <v>0</v>
      </c>
      <c r="E75" s="9">
        <v>0</v>
      </c>
      <c r="F75" s="9">
        <f t="shared" si="13"/>
        <v>300</v>
      </c>
      <c r="G75" s="9">
        <v>18.34</v>
      </c>
      <c r="H75" s="9">
        <f t="shared" si="14"/>
        <v>281.66000000000003</v>
      </c>
      <c r="I75" s="38"/>
      <c r="L75" s="40"/>
    </row>
    <row r="76" spans="1:12" x14ac:dyDescent="0.2">
      <c r="A76" s="24" t="s">
        <v>38</v>
      </c>
      <c r="B76" s="25" t="s">
        <v>105</v>
      </c>
      <c r="C76" s="9">
        <v>350</v>
      </c>
      <c r="D76" s="9">
        <v>0</v>
      </c>
      <c r="E76" s="9">
        <v>176.3</v>
      </c>
      <c r="F76" s="9">
        <f t="shared" si="13"/>
        <v>526.29999999999995</v>
      </c>
      <c r="G76" s="9">
        <v>0</v>
      </c>
      <c r="H76" s="9">
        <f t="shared" si="14"/>
        <v>526.29999999999995</v>
      </c>
      <c r="I76" s="38"/>
      <c r="L76" s="40"/>
    </row>
    <row r="77" spans="1:12" x14ac:dyDescent="0.2">
      <c r="A77" s="24" t="s">
        <v>188</v>
      </c>
      <c r="B77" s="25" t="s">
        <v>189</v>
      </c>
      <c r="C77" s="9">
        <v>0</v>
      </c>
      <c r="D77" s="9">
        <v>0</v>
      </c>
      <c r="E77" s="9">
        <v>750</v>
      </c>
      <c r="F77" s="9">
        <f t="shared" si="13"/>
        <v>750</v>
      </c>
      <c r="G77" s="9">
        <v>0</v>
      </c>
      <c r="H77" s="9">
        <f t="shared" si="14"/>
        <v>750</v>
      </c>
      <c r="I77" s="38"/>
      <c r="L77" s="40"/>
    </row>
    <row r="78" spans="1:12" x14ac:dyDescent="0.2">
      <c r="A78" s="24" t="s">
        <v>190</v>
      </c>
      <c r="B78" s="25" t="s">
        <v>191</v>
      </c>
      <c r="C78" s="9">
        <v>0</v>
      </c>
      <c r="D78" s="9">
        <v>0</v>
      </c>
      <c r="E78" s="9">
        <v>131.88999999999999</v>
      </c>
      <c r="F78" s="9">
        <f t="shared" si="13"/>
        <v>131.88999999999999</v>
      </c>
      <c r="G78" s="9">
        <v>0</v>
      </c>
      <c r="H78" s="9">
        <f t="shared" si="14"/>
        <v>131.88999999999999</v>
      </c>
      <c r="I78" s="38"/>
      <c r="L78" s="40"/>
    </row>
    <row r="79" spans="1:12" x14ac:dyDescent="0.2">
      <c r="A79" s="24" t="s">
        <v>192</v>
      </c>
      <c r="B79" s="25" t="s">
        <v>193</v>
      </c>
      <c r="C79" s="9">
        <v>6000</v>
      </c>
      <c r="D79" s="9">
        <v>3795</v>
      </c>
      <c r="E79" s="9">
        <v>0</v>
      </c>
      <c r="F79" s="9">
        <f t="shared" si="13"/>
        <v>9795</v>
      </c>
      <c r="G79" s="9">
        <v>0</v>
      </c>
      <c r="H79" s="9">
        <f t="shared" si="14"/>
        <v>9795</v>
      </c>
      <c r="I79" s="38"/>
      <c r="L79" s="40"/>
    </row>
    <row r="80" spans="1:12" x14ac:dyDescent="0.2">
      <c r="A80" s="24" t="s">
        <v>121</v>
      </c>
      <c r="B80" s="25" t="s">
        <v>122</v>
      </c>
      <c r="C80" s="9">
        <v>0</v>
      </c>
      <c r="D80" s="9">
        <v>2000</v>
      </c>
      <c r="E80" s="9">
        <v>0</v>
      </c>
      <c r="F80" s="9">
        <f t="shared" ref="F80:F85" si="15">C80+D80+E80</f>
        <v>2000</v>
      </c>
      <c r="G80" s="9">
        <v>0</v>
      </c>
      <c r="H80" s="9">
        <f t="shared" ref="H80:H85" si="16">F80-G80</f>
        <v>2000</v>
      </c>
      <c r="I80" s="38"/>
      <c r="L80" s="40"/>
    </row>
    <row r="81" spans="1:12" x14ac:dyDescent="0.2">
      <c r="A81" s="23" t="s">
        <v>52</v>
      </c>
      <c r="B81" s="24" t="s">
        <v>61</v>
      </c>
      <c r="C81" s="9">
        <v>0</v>
      </c>
      <c r="D81" s="9">
        <v>0</v>
      </c>
      <c r="E81" s="9">
        <v>500</v>
      </c>
      <c r="F81" s="9">
        <f t="shared" si="15"/>
        <v>500</v>
      </c>
      <c r="G81" s="9">
        <v>0</v>
      </c>
      <c r="H81" s="9">
        <f t="shared" si="16"/>
        <v>500</v>
      </c>
      <c r="I81" s="38"/>
      <c r="L81" s="40"/>
    </row>
    <row r="82" spans="1:12" x14ac:dyDescent="0.2">
      <c r="A82" s="23" t="s">
        <v>143</v>
      </c>
      <c r="B82" s="24" t="s">
        <v>142</v>
      </c>
      <c r="C82" s="9">
        <v>150</v>
      </c>
      <c r="D82" s="9">
        <v>0</v>
      </c>
      <c r="E82" s="9">
        <v>0</v>
      </c>
      <c r="F82" s="9">
        <f t="shared" si="15"/>
        <v>150</v>
      </c>
      <c r="G82" s="9">
        <v>0</v>
      </c>
      <c r="H82" s="9">
        <f t="shared" si="16"/>
        <v>150</v>
      </c>
      <c r="I82" s="38"/>
      <c r="L82" s="40"/>
    </row>
    <row r="83" spans="1:12" x14ac:dyDescent="0.2">
      <c r="A83" s="24" t="s">
        <v>104</v>
      </c>
      <c r="B83" s="24" t="s">
        <v>194</v>
      </c>
      <c r="C83" s="9">
        <v>150</v>
      </c>
      <c r="D83" s="9">
        <v>592.27</v>
      </c>
      <c r="E83" s="9">
        <v>0</v>
      </c>
      <c r="F83" s="9">
        <f t="shared" si="15"/>
        <v>742.27</v>
      </c>
      <c r="G83" s="9">
        <v>135</v>
      </c>
      <c r="H83" s="9">
        <f t="shared" si="16"/>
        <v>607.27</v>
      </c>
      <c r="I83" s="38"/>
      <c r="L83" s="40"/>
    </row>
    <row r="84" spans="1:12" x14ac:dyDescent="0.2">
      <c r="A84" s="24" t="s">
        <v>144</v>
      </c>
      <c r="B84" s="25" t="s">
        <v>145</v>
      </c>
      <c r="C84" s="9">
        <v>900</v>
      </c>
      <c r="D84" s="9">
        <v>0</v>
      </c>
      <c r="E84" s="9">
        <v>0</v>
      </c>
      <c r="F84" s="9">
        <f t="shared" si="15"/>
        <v>900</v>
      </c>
      <c r="G84" s="9">
        <v>689.87</v>
      </c>
      <c r="H84" s="9">
        <f t="shared" si="16"/>
        <v>210.13</v>
      </c>
      <c r="I84" s="38"/>
      <c r="L84" s="40"/>
    </row>
    <row r="85" spans="1:12" x14ac:dyDescent="0.2">
      <c r="A85" s="24" t="s">
        <v>195</v>
      </c>
      <c r="B85" s="24" t="s">
        <v>196</v>
      </c>
      <c r="C85" s="9">
        <v>0</v>
      </c>
      <c r="D85" s="9">
        <v>0</v>
      </c>
      <c r="E85" s="9">
        <v>16.940000000000001</v>
      </c>
      <c r="F85" s="9">
        <f t="shared" si="15"/>
        <v>16.940000000000001</v>
      </c>
      <c r="G85" s="9">
        <v>0</v>
      </c>
      <c r="H85" s="9">
        <f t="shared" si="16"/>
        <v>16.940000000000001</v>
      </c>
      <c r="I85" s="38"/>
      <c r="L85" s="40"/>
    </row>
    <row r="86" spans="1:12" x14ac:dyDescent="0.2">
      <c r="A86" s="24" t="s">
        <v>42</v>
      </c>
      <c r="B86" s="24" t="s">
        <v>103</v>
      </c>
      <c r="C86" s="9">
        <v>300</v>
      </c>
      <c r="D86" s="9">
        <v>0</v>
      </c>
      <c r="E86" s="9">
        <v>0</v>
      </c>
      <c r="F86" s="9">
        <f t="shared" ref="F86:F90" si="17">C86+D86+E86</f>
        <v>300</v>
      </c>
      <c r="G86" s="9">
        <v>115.78</v>
      </c>
      <c r="H86" s="9">
        <f t="shared" ref="H86:H90" si="18">F86-G86</f>
        <v>184.22</v>
      </c>
      <c r="I86" s="38"/>
      <c r="L86" s="40"/>
    </row>
    <row r="87" spans="1:12" x14ac:dyDescent="0.2">
      <c r="A87" s="23" t="s">
        <v>109</v>
      </c>
      <c r="B87" s="24" t="s">
        <v>123</v>
      </c>
      <c r="C87" s="9">
        <v>1500</v>
      </c>
      <c r="D87" s="9">
        <v>0</v>
      </c>
      <c r="E87" s="9">
        <v>0</v>
      </c>
      <c r="F87" s="9">
        <f t="shared" si="17"/>
        <v>1500</v>
      </c>
      <c r="G87" s="9">
        <v>1263</v>
      </c>
      <c r="H87" s="9">
        <f t="shared" si="18"/>
        <v>237</v>
      </c>
      <c r="I87" s="38"/>
      <c r="L87" s="40"/>
    </row>
    <row r="88" spans="1:12" x14ac:dyDescent="0.2">
      <c r="A88" s="24" t="s">
        <v>39</v>
      </c>
      <c r="B88" s="25" t="s">
        <v>88</v>
      </c>
      <c r="C88" s="9">
        <v>600</v>
      </c>
      <c r="D88" s="9">
        <v>0</v>
      </c>
      <c r="E88" s="9">
        <v>0</v>
      </c>
      <c r="F88" s="9">
        <f t="shared" si="17"/>
        <v>600</v>
      </c>
      <c r="G88" s="9">
        <v>0</v>
      </c>
      <c r="H88" s="9">
        <f t="shared" si="18"/>
        <v>600</v>
      </c>
      <c r="I88" s="38"/>
      <c r="L88" s="40"/>
    </row>
    <row r="89" spans="1:12" x14ac:dyDescent="0.2">
      <c r="A89" s="24" t="s">
        <v>197</v>
      </c>
      <c r="B89" s="24" t="s">
        <v>198</v>
      </c>
      <c r="C89" s="9">
        <v>300</v>
      </c>
      <c r="D89" s="9">
        <v>0</v>
      </c>
      <c r="E89" s="9">
        <v>0</v>
      </c>
      <c r="F89" s="9">
        <f t="shared" si="17"/>
        <v>300</v>
      </c>
      <c r="G89" s="9">
        <v>0</v>
      </c>
      <c r="H89" s="9">
        <f t="shared" si="18"/>
        <v>300</v>
      </c>
      <c r="I89" s="38"/>
      <c r="L89" s="40"/>
    </row>
    <row r="90" spans="1:12" x14ac:dyDescent="0.2">
      <c r="A90" s="23" t="s">
        <v>199</v>
      </c>
      <c r="B90" s="24" t="s">
        <v>200</v>
      </c>
      <c r="C90" s="9">
        <v>0</v>
      </c>
      <c r="D90" s="9">
        <v>0</v>
      </c>
      <c r="E90" s="9">
        <v>400</v>
      </c>
      <c r="F90" s="9">
        <f t="shared" si="17"/>
        <v>400</v>
      </c>
      <c r="G90" s="9">
        <v>0</v>
      </c>
      <c r="H90" s="9">
        <f t="shared" si="18"/>
        <v>400</v>
      </c>
      <c r="I90" s="38"/>
      <c r="L90" s="40"/>
    </row>
    <row r="91" spans="1:12" x14ac:dyDescent="0.2">
      <c r="A91" s="24" t="s">
        <v>44</v>
      </c>
      <c r="B91" s="25" t="s">
        <v>201</v>
      </c>
      <c r="C91" s="9">
        <v>900</v>
      </c>
      <c r="D91" s="9">
        <v>0</v>
      </c>
      <c r="E91" s="9">
        <v>0</v>
      </c>
      <c r="F91" s="9">
        <f t="shared" ref="F91:F97" si="19">C91+D91+E91</f>
        <v>900</v>
      </c>
      <c r="G91" s="9">
        <v>119.6</v>
      </c>
      <c r="H91" s="9">
        <f t="shared" ref="H91:H97" si="20">F91-G91</f>
        <v>780.4</v>
      </c>
      <c r="I91" s="38"/>
      <c r="L91" s="40"/>
    </row>
    <row r="92" spans="1:12" x14ac:dyDescent="0.2">
      <c r="A92" s="24" t="s">
        <v>146</v>
      </c>
      <c r="B92" s="24" t="s">
        <v>147</v>
      </c>
      <c r="C92" s="9">
        <v>500</v>
      </c>
      <c r="D92" s="9">
        <v>0</v>
      </c>
      <c r="E92" s="9">
        <v>0</v>
      </c>
      <c r="F92" s="9">
        <f t="shared" si="19"/>
        <v>500</v>
      </c>
      <c r="G92" s="9">
        <v>360.9</v>
      </c>
      <c r="H92" s="9">
        <f t="shared" si="20"/>
        <v>139.10000000000002</v>
      </c>
      <c r="I92" s="38"/>
      <c r="L92" s="40"/>
    </row>
    <row r="93" spans="1:12" x14ac:dyDescent="0.2">
      <c r="A93" s="23" t="s">
        <v>45</v>
      </c>
      <c r="B93" s="25" t="s">
        <v>202</v>
      </c>
      <c r="C93" s="9">
        <v>650</v>
      </c>
      <c r="D93" s="9">
        <v>0</v>
      </c>
      <c r="E93" s="9">
        <v>0</v>
      </c>
      <c r="F93" s="9">
        <f t="shared" si="19"/>
        <v>650</v>
      </c>
      <c r="G93" s="9">
        <v>444.78</v>
      </c>
      <c r="H93" s="9">
        <f t="shared" si="20"/>
        <v>205.22000000000003</v>
      </c>
      <c r="I93" s="38"/>
      <c r="L93" s="40"/>
    </row>
    <row r="94" spans="1:12" x14ac:dyDescent="0.2">
      <c r="A94" s="23" t="s">
        <v>136</v>
      </c>
      <c r="B94" s="25" t="s">
        <v>203</v>
      </c>
      <c r="C94" s="9">
        <v>250</v>
      </c>
      <c r="D94" s="9">
        <v>0</v>
      </c>
      <c r="E94" s="9">
        <v>0</v>
      </c>
      <c r="F94" s="9">
        <f t="shared" si="19"/>
        <v>250</v>
      </c>
      <c r="G94" s="9">
        <v>0</v>
      </c>
      <c r="H94" s="9">
        <f t="shared" si="20"/>
        <v>250</v>
      </c>
      <c r="I94" s="38"/>
      <c r="L94" s="40"/>
    </row>
    <row r="95" spans="1:12" x14ac:dyDescent="0.2">
      <c r="A95" s="23" t="s">
        <v>98</v>
      </c>
      <c r="B95" s="25" t="s">
        <v>204</v>
      </c>
      <c r="C95" s="9">
        <v>300</v>
      </c>
      <c r="D95" s="9">
        <v>0</v>
      </c>
      <c r="E95" s="9">
        <v>0</v>
      </c>
      <c r="F95" s="9">
        <f t="shared" si="19"/>
        <v>300</v>
      </c>
      <c r="G95" s="9">
        <v>0</v>
      </c>
      <c r="H95" s="9">
        <f t="shared" si="20"/>
        <v>300</v>
      </c>
      <c r="I95" s="38"/>
      <c r="L95" s="40"/>
    </row>
    <row r="96" spans="1:12" x14ac:dyDescent="0.2">
      <c r="A96" s="23" t="s">
        <v>25</v>
      </c>
      <c r="B96" s="25" t="s">
        <v>205</v>
      </c>
      <c r="C96" s="9">
        <v>1300</v>
      </c>
      <c r="D96" s="9">
        <v>0</v>
      </c>
      <c r="E96" s="9">
        <v>0</v>
      </c>
      <c r="F96" s="9">
        <f t="shared" si="19"/>
        <v>1300</v>
      </c>
      <c r="G96" s="9">
        <v>0</v>
      </c>
      <c r="H96" s="9">
        <f t="shared" si="20"/>
        <v>1300</v>
      </c>
      <c r="I96" s="38"/>
      <c r="L96" s="40"/>
    </row>
    <row r="97" spans="1:12" x14ac:dyDescent="0.2">
      <c r="A97" s="23" t="s">
        <v>206</v>
      </c>
      <c r="B97" s="24" t="s">
        <v>207</v>
      </c>
      <c r="C97" s="9">
        <v>75</v>
      </c>
      <c r="D97" s="9">
        <v>0</v>
      </c>
      <c r="E97" s="9">
        <v>113.74</v>
      </c>
      <c r="F97" s="9">
        <f t="shared" si="19"/>
        <v>188.74</v>
      </c>
      <c r="G97" s="9">
        <v>0</v>
      </c>
      <c r="H97" s="9">
        <f t="shared" si="20"/>
        <v>188.74</v>
      </c>
      <c r="I97" s="38"/>
      <c r="L97" s="40"/>
    </row>
    <row r="98" spans="1:12" x14ac:dyDescent="0.2">
      <c r="A98" s="1" t="s">
        <v>46</v>
      </c>
      <c r="B98" s="24" t="s">
        <v>70</v>
      </c>
      <c r="C98" s="9">
        <v>10000</v>
      </c>
      <c r="D98" s="9">
        <v>0</v>
      </c>
      <c r="E98" s="9">
        <v>0</v>
      </c>
      <c r="F98" s="9">
        <f>C98+D98+E98</f>
        <v>10000</v>
      </c>
      <c r="G98" s="9">
        <v>10000</v>
      </c>
      <c r="H98" s="9">
        <f t="shared" ref="H98:H99" si="21">F98-G98</f>
        <v>0</v>
      </c>
      <c r="I98" s="38"/>
    </row>
    <row r="99" spans="1:12" x14ac:dyDescent="0.2">
      <c r="A99" s="15" t="s">
        <v>148</v>
      </c>
      <c r="B99" s="24" t="s">
        <v>149</v>
      </c>
      <c r="C99" s="9">
        <v>150</v>
      </c>
      <c r="D99" s="9">
        <v>0</v>
      </c>
      <c r="E99" s="9">
        <v>0</v>
      </c>
      <c r="F99" s="9">
        <f>C99+D99+E99</f>
        <v>150</v>
      </c>
      <c r="G99" s="9">
        <v>0</v>
      </c>
      <c r="H99" s="9">
        <f t="shared" si="21"/>
        <v>150</v>
      </c>
      <c r="I99" s="38"/>
    </row>
    <row r="100" spans="1:12" ht="13.5" thickBot="1" x14ac:dyDescent="0.25">
      <c r="A100" s="24"/>
      <c r="B100" s="25"/>
      <c r="C100" s="9"/>
      <c r="D100" s="9"/>
      <c r="E100" s="9"/>
      <c r="F100" s="9"/>
      <c r="G100" s="9"/>
      <c r="H100" s="9"/>
      <c r="I100" s="38"/>
    </row>
    <row r="101" spans="1:12" s="16" customFormat="1" ht="14.25" thickTop="1" thickBot="1" x14ac:dyDescent="0.25">
      <c r="A101" s="11" t="s">
        <v>10</v>
      </c>
      <c r="B101" s="24"/>
      <c r="C101" s="12">
        <f>SUM(C17:C99)</f>
        <v>164091.88</v>
      </c>
      <c r="D101" s="12">
        <f>SUM(D17:D99)</f>
        <v>152493.67000000001</v>
      </c>
      <c r="E101" s="12">
        <f>SUM(E17:E99)</f>
        <v>137377.63999999998</v>
      </c>
      <c r="F101" s="12">
        <f>SUM(F17:F99)</f>
        <v>453963.19000000006</v>
      </c>
      <c r="G101" s="12">
        <f>SUM(G17:G99)</f>
        <v>114074.84999999999</v>
      </c>
      <c r="H101" s="12">
        <f>SUM(H17:H100)</f>
        <v>339888.33999999991</v>
      </c>
      <c r="I101" s="12">
        <f>SUM(I17:I99)</f>
        <v>0</v>
      </c>
      <c r="J101" s="36" t="s">
        <v>94</v>
      </c>
      <c r="K101" s="42"/>
    </row>
    <row r="102" spans="1:12" ht="13.5" thickTop="1" x14ac:dyDescent="0.2">
      <c r="A102" s="16"/>
      <c r="B102" s="17"/>
      <c r="C102" s="18"/>
      <c r="D102" s="18"/>
      <c r="E102" s="18"/>
      <c r="F102" s="18"/>
      <c r="G102" s="18"/>
      <c r="H102" s="18"/>
      <c r="I102" s="18"/>
    </row>
    <row r="103" spans="1:12" x14ac:dyDescent="0.2">
      <c r="A103" s="19" t="s">
        <v>11</v>
      </c>
      <c r="B103" s="15"/>
      <c r="C103" s="20">
        <f>C14-C101</f>
        <v>5595.0499999999884</v>
      </c>
      <c r="D103" s="20"/>
      <c r="E103" s="20"/>
      <c r="F103" s="20"/>
      <c r="G103" s="20"/>
      <c r="H103" s="20"/>
      <c r="I103" s="20">
        <f>I14-I101</f>
        <v>0</v>
      </c>
      <c r="J103" s="36" t="s">
        <v>94</v>
      </c>
    </row>
    <row r="104" spans="1:12" x14ac:dyDescent="0.2">
      <c r="C104" s="3"/>
      <c r="D104" s="3"/>
      <c r="E104" s="3"/>
      <c r="F104" s="3"/>
      <c r="G104" s="3"/>
      <c r="H104" s="3"/>
      <c r="I104" s="3"/>
    </row>
    <row r="105" spans="1:12" x14ac:dyDescent="0.2">
      <c r="A105" s="19" t="s">
        <v>12</v>
      </c>
    </row>
    <row r="106" spans="1:12" ht="13.5" thickBot="1" x14ac:dyDescent="0.25">
      <c r="A106" s="15" t="s">
        <v>19</v>
      </c>
      <c r="B106" s="1" t="s">
        <v>13</v>
      </c>
      <c r="C106" s="10">
        <v>5595.05</v>
      </c>
      <c r="D106" s="10"/>
      <c r="E106" s="10"/>
      <c r="F106" s="10">
        <v>5595.05</v>
      </c>
      <c r="G106" s="10">
        <v>0</v>
      </c>
      <c r="H106" s="10">
        <v>5595.05</v>
      </c>
      <c r="I106" s="38"/>
    </row>
    <row r="107" spans="1:12" ht="14.25" thickTop="1" thickBot="1" x14ac:dyDescent="0.25">
      <c r="A107" s="11" t="s">
        <v>14</v>
      </c>
      <c r="C107" s="13">
        <f>SUM(C106)</f>
        <v>5595.05</v>
      </c>
      <c r="D107" s="13">
        <f t="shared" ref="D107:F107" si="22">SUM(D106)</f>
        <v>0</v>
      </c>
      <c r="E107" s="13">
        <f t="shared" si="22"/>
        <v>0</v>
      </c>
      <c r="F107" s="13">
        <f t="shared" si="22"/>
        <v>5595.05</v>
      </c>
      <c r="G107" s="13">
        <v>0</v>
      </c>
      <c r="H107" s="13">
        <f>H106</f>
        <v>5595.05</v>
      </c>
      <c r="I107" s="13">
        <f>SUM(I106)</f>
        <v>0</v>
      </c>
      <c r="J107" s="36" t="s">
        <v>94</v>
      </c>
    </row>
    <row r="108" spans="1:12" ht="13.5" thickTop="1" x14ac:dyDescent="0.2"/>
    <row r="109" spans="1:12" x14ac:dyDescent="0.2">
      <c r="A109" s="19" t="s">
        <v>15</v>
      </c>
      <c r="B109" s="15"/>
      <c r="C109" s="9">
        <f>C101+C107</f>
        <v>169686.93</v>
      </c>
      <c r="D109" s="9">
        <f t="shared" ref="D109:G109" si="23">D101+D107</f>
        <v>152493.67000000001</v>
      </c>
      <c r="E109" s="9">
        <f t="shared" si="23"/>
        <v>137377.63999999998</v>
      </c>
      <c r="F109" s="9">
        <f>F101+F107</f>
        <v>459558.24000000005</v>
      </c>
      <c r="G109" s="9">
        <f t="shared" si="23"/>
        <v>114074.84999999999</v>
      </c>
      <c r="H109" s="9">
        <f>H101+H107</f>
        <v>345483.3899999999</v>
      </c>
      <c r="I109" s="9">
        <f>I101+I107</f>
        <v>0</v>
      </c>
      <c r="J109" s="36" t="s">
        <v>94</v>
      </c>
    </row>
    <row r="110" spans="1:12" ht="13.5" thickBot="1" x14ac:dyDescent="0.25">
      <c r="A110" s="15"/>
      <c r="B110" s="15"/>
      <c r="C110" s="21"/>
      <c r="D110" s="21"/>
      <c r="E110" s="21"/>
      <c r="F110" s="21"/>
      <c r="G110" s="21"/>
      <c r="H110" s="21"/>
      <c r="I110" s="21"/>
    </row>
    <row r="111" spans="1:12" ht="14.25" thickTop="1" thickBot="1" x14ac:dyDescent="0.25">
      <c r="A111" s="16" t="s">
        <v>16</v>
      </c>
      <c r="B111" s="15"/>
      <c r="C111" s="12">
        <f>C14-C109</f>
        <v>0</v>
      </c>
      <c r="D111" s="12">
        <f>D14-D109</f>
        <v>0</v>
      </c>
      <c r="E111" s="12">
        <f>E14+E101</f>
        <v>182527.4</v>
      </c>
      <c r="F111" s="12">
        <f>-C11+F109+F11</f>
        <v>415935.38000000006</v>
      </c>
      <c r="G111" s="12">
        <f>G14-G109</f>
        <v>-114074.84999999999</v>
      </c>
      <c r="H111" s="12">
        <f>H14-H109</f>
        <v>-301860.52999999991</v>
      </c>
      <c r="I111" s="12">
        <f>I14-I109</f>
        <v>0</v>
      </c>
      <c r="J111" s="36" t="s">
        <v>94</v>
      </c>
    </row>
    <row r="112" spans="1:12" ht="13.5" thickTop="1" x14ac:dyDescent="0.2">
      <c r="A112" s="15"/>
      <c r="B112" s="15"/>
      <c r="C112" s="7"/>
      <c r="D112" s="7"/>
      <c r="E112" s="7"/>
      <c r="F112" s="7"/>
      <c r="G112" s="7"/>
      <c r="H112" s="7"/>
      <c r="I112" s="7"/>
    </row>
    <row r="113" spans="1:9" x14ac:dyDescent="0.2">
      <c r="A113" s="22" t="s">
        <v>17</v>
      </c>
      <c r="B113" s="15"/>
      <c r="C113" s="7"/>
      <c r="D113" s="7"/>
      <c r="E113" s="7"/>
      <c r="F113" s="7"/>
      <c r="G113" s="7"/>
      <c r="H113" s="7"/>
      <c r="I113" s="7"/>
    </row>
    <row r="121" spans="1:9" x14ac:dyDescent="0.2">
      <c r="C121" s="1"/>
      <c r="D121" s="1"/>
      <c r="E121" s="1"/>
      <c r="F121" s="1"/>
      <c r="H121" s="1"/>
      <c r="I121" s="1"/>
    </row>
    <row r="122" spans="1:9" x14ac:dyDescent="0.2">
      <c r="C122" s="1"/>
      <c r="D122" s="1"/>
      <c r="E122" s="1"/>
      <c r="F122" s="1"/>
      <c r="G122" s="1"/>
      <c r="H122" s="1"/>
      <c r="I122" s="1"/>
    </row>
  </sheetData>
  <sheetProtection selectLockedCells="1" selectUnlockedCells="1"/>
  <mergeCells count="7">
    <mergeCell ref="B16:H16"/>
    <mergeCell ref="B1:H1"/>
    <mergeCell ref="B2:H2"/>
    <mergeCell ref="B3:H3"/>
    <mergeCell ref="B4:H4"/>
    <mergeCell ref="A5:H5"/>
    <mergeCell ref="A6:H6"/>
  </mergeCells>
  <printOptions horizontalCentered="1" gridLines="1"/>
  <pageMargins left="0.25" right="0.25" top="0" bottom="0" header="0.5" footer="0.5"/>
  <pageSetup scale="5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E8DCF16961A479FE834523BA27E86" ma:contentTypeVersion="13" ma:contentTypeDescription="Create a new document." ma:contentTypeScope="" ma:versionID="1f6fc40afc8d63c07fc8ef30812a62f2">
  <xsd:schema xmlns:xsd="http://www.w3.org/2001/XMLSchema" xmlns:xs="http://www.w3.org/2001/XMLSchema" xmlns:p="http://schemas.microsoft.com/office/2006/metadata/properties" xmlns:ns1="http://schemas.microsoft.com/sharepoint/v3" xmlns:ns3="5438aeec-dcb5-406c-96cc-83e0291ed53e" targetNamespace="http://schemas.microsoft.com/office/2006/metadata/properties" ma:root="true" ma:fieldsID="368e9e105d10d58db70b03ec9674fc84" ns1:_="" ns3:_="">
    <xsd:import namespace="http://schemas.microsoft.com/sharepoint/v3"/>
    <xsd:import namespace="5438aeec-dcb5-406c-96cc-83e0291ed5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8aeec-dcb5-406c-96cc-83e0291ed5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F10CE9-F055-456A-BDB5-B312F3339A7E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sharepoint/v3"/>
    <ds:schemaRef ds:uri="http://purl.org/dc/elements/1.1/"/>
    <ds:schemaRef ds:uri="http://schemas.openxmlformats.org/package/2006/metadata/core-properties"/>
    <ds:schemaRef ds:uri="5438aeec-dcb5-406c-96cc-83e0291ed53e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3A9879-9935-4A2C-8080-2FC6EAD86D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38aeec-dcb5-406c-96cc-83e0291ed5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13BF58-37D2-455F-BB4D-85C97A2679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FY24 Budget Template</vt:lpstr>
      <vt:lpstr>'FY24 Budget Template'!Print_Area</vt:lpstr>
      <vt:lpstr>'FY24 Budget Template'!Report.Next.Up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MJarvis</dc:creator>
  <cp:lastModifiedBy>Daniel Minnock</cp:lastModifiedBy>
  <cp:lastPrinted>2018-04-25T19:23:04Z</cp:lastPrinted>
  <dcterms:created xsi:type="dcterms:W3CDTF">2016-08-31T11:05:26Z</dcterms:created>
  <dcterms:modified xsi:type="dcterms:W3CDTF">2024-04-30T20:27:51Z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0x010100E1FE8DCF16961A479FE834523BA27E86</vt:lpwstr>
  </property>
</Properties>
</file>