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Desktop\"/>
    </mc:Choice>
  </mc:AlternateContent>
  <bookViews>
    <workbookView xWindow="240" yWindow="150" windowWidth="20700" windowHeight="10680"/>
  </bookViews>
  <sheets>
    <sheet name="FY21 Budget Template" sheetId="56" r:id="rId1"/>
  </sheets>
  <definedNames>
    <definedName name="_xlnm.Print_Area" localSheetId="0">'FY21 Budget Template'!$A$1:$J$120</definedName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Template'!A1048576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Template'!$A$9:$B$9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62913"/>
</workbook>
</file>

<file path=xl/calcChain.xml><?xml version="1.0" encoding="utf-8"?>
<calcChain xmlns="http://schemas.openxmlformats.org/spreadsheetml/2006/main">
  <c r="H114" i="56" l="1"/>
  <c r="H100" i="56"/>
  <c r="H72" i="56"/>
  <c r="H108" i="56" s="1"/>
  <c r="H73" i="56"/>
  <c r="H74" i="56"/>
  <c r="H85" i="56"/>
  <c r="H67" i="56"/>
  <c r="H62" i="56"/>
  <c r="H59" i="56"/>
  <c r="H54" i="56"/>
  <c r="H53" i="56"/>
  <c r="F54" i="56"/>
  <c r="F74" i="56"/>
  <c r="F67" i="56"/>
  <c r="F62" i="56"/>
  <c r="F56" i="56"/>
  <c r="H56" i="56" s="1"/>
  <c r="F57" i="56"/>
  <c r="F58" i="56"/>
  <c r="H58" i="56" s="1"/>
  <c r="F59" i="56"/>
  <c r="F53" i="56"/>
  <c r="F45" i="56"/>
  <c r="H45" i="56" s="1"/>
  <c r="F46" i="56"/>
  <c r="H46" i="56" s="1"/>
  <c r="F41" i="56"/>
  <c r="H41" i="56" s="1"/>
  <c r="F36" i="56"/>
  <c r="H36" i="56" s="1"/>
  <c r="F24" i="56"/>
  <c r="F25" i="56"/>
  <c r="F26" i="56"/>
  <c r="H26" i="56" s="1"/>
  <c r="F23" i="56"/>
  <c r="F22" i="56"/>
  <c r="H22" i="56" s="1"/>
  <c r="F85" i="56"/>
  <c r="F101" i="56"/>
  <c r="H101" i="56" s="1"/>
  <c r="F81" i="56"/>
  <c r="H81" i="56" s="1"/>
  <c r="F68" i="56"/>
  <c r="H68" i="56" s="1"/>
  <c r="F55" i="56"/>
  <c r="H55" i="56" s="1"/>
  <c r="F48" i="56"/>
  <c r="H48" i="56" s="1"/>
  <c r="F47" i="56"/>
  <c r="H47" i="56" s="1"/>
  <c r="F42" i="56"/>
  <c r="H42" i="56" s="1"/>
  <c r="G108" i="56" l="1"/>
  <c r="F66" i="56" l="1"/>
  <c r="H66" i="56" s="1"/>
  <c r="F102" i="56"/>
  <c r="H102" i="56" s="1"/>
  <c r="F97" i="56"/>
  <c r="H97" i="56" s="1"/>
  <c r="F91" i="56"/>
  <c r="H91" i="56" s="1"/>
  <c r="F61" i="56"/>
  <c r="H61" i="56" s="1"/>
  <c r="F60" i="56"/>
  <c r="H60" i="56" s="1"/>
  <c r="F51" i="56"/>
  <c r="H51" i="56" s="1"/>
  <c r="F50" i="56"/>
  <c r="H50" i="56" s="1"/>
  <c r="F40" i="56"/>
  <c r="H40" i="56" s="1"/>
  <c r="F39" i="56"/>
  <c r="H39" i="56" s="1"/>
  <c r="F35" i="56"/>
  <c r="H35" i="56" s="1"/>
  <c r="F96" i="56"/>
  <c r="H96" i="56" s="1"/>
  <c r="C114" i="56" l="1"/>
  <c r="C108" i="56"/>
  <c r="I114" i="56" l="1"/>
  <c r="I15" i="56"/>
  <c r="F21" i="56" l="1"/>
  <c r="H21" i="56" s="1"/>
  <c r="F105" i="56"/>
  <c r="H105" i="56" s="1"/>
  <c r="D114" i="56"/>
  <c r="E108" i="56"/>
  <c r="D108" i="56"/>
  <c r="F106" i="56"/>
  <c r="H106" i="56" s="1"/>
  <c r="F104" i="56"/>
  <c r="H104" i="56" s="1"/>
  <c r="F103" i="56"/>
  <c r="H103" i="56" s="1"/>
  <c r="F99" i="56"/>
  <c r="H99" i="56" s="1"/>
  <c r="F98" i="56"/>
  <c r="H98" i="56" s="1"/>
  <c r="F95" i="56"/>
  <c r="H95" i="56" s="1"/>
  <c r="F94" i="56"/>
  <c r="H94" i="56" s="1"/>
  <c r="F93" i="56"/>
  <c r="H93" i="56" s="1"/>
  <c r="F90" i="56"/>
  <c r="H90" i="56" s="1"/>
  <c r="F89" i="56"/>
  <c r="H89" i="56" s="1"/>
  <c r="F88" i="56"/>
  <c r="H88" i="56" s="1"/>
  <c r="F87" i="56"/>
  <c r="H87" i="56" s="1"/>
  <c r="F86" i="56"/>
  <c r="H86" i="56" s="1"/>
  <c r="F84" i="56"/>
  <c r="H84" i="56" s="1"/>
  <c r="F83" i="56"/>
  <c r="H83" i="56" s="1"/>
  <c r="F82" i="56"/>
  <c r="H82" i="56" s="1"/>
  <c r="F80" i="56"/>
  <c r="H80" i="56" s="1"/>
  <c r="F79" i="56"/>
  <c r="H79" i="56" s="1"/>
  <c r="F78" i="56"/>
  <c r="H78" i="56" s="1"/>
  <c r="F77" i="56"/>
  <c r="H77" i="56" s="1"/>
  <c r="F76" i="56"/>
  <c r="H76" i="56" s="1"/>
  <c r="F75" i="56"/>
  <c r="H75" i="56" s="1"/>
  <c r="F73" i="56"/>
  <c r="F72" i="56"/>
  <c r="F71" i="56"/>
  <c r="H71" i="56" s="1"/>
  <c r="F70" i="56"/>
  <c r="H70" i="56" s="1"/>
  <c r="F69" i="56"/>
  <c r="H69" i="56" s="1"/>
  <c r="G116" i="56"/>
  <c r="F65" i="56"/>
  <c r="H65" i="56" s="1"/>
  <c r="F64" i="56"/>
  <c r="H64" i="56" s="1"/>
  <c r="F63" i="56"/>
  <c r="H63" i="56" s="1"/>
  <c r="H57" i="56"/>
  <c r="F52" i="56"/>
  <c r="H52" i="56" s="1"/>
  <c r="F49" i="56"/>
  <c r="H49" i="56" s="1"/>
  <c r="F44" i="56"/>
  <c r="H44" i="56" s="1"/>
  <c r="F43" i="56"/>
  <c r="H43" i="56" s="1"/>
  <c r="F38" i="56"/>
  <c r="H38" i="56" s="1"/>
  <c r="F37" i="56"/>
  <c r="H37" i="56" s="1"/>
  <c r="F34" i="56"/>
  <c r="H34" i="56" s="1"/>
  <c r="F33" i="56"/>
  <c r="H33" i="56" s="1"/>
  <c r="F32" i="56"/>
  <c r="H32" i="56" s="1"/>
  <c r="F31" i="56"/>
  <c r="H31" i="56" s="1"/>
  <c r="F30" i="56"/>
  <c r="H30" i="56" s="1"/>
  <c r="F29" i="56"/>
  <c r="H29" i="56" s="1"/>
  <c r="F28" i="56"/>
  <c r="H28" i="56" s="1"/>
  <c r="F27" i="56"/>
  <c r="H27" i="56" s="1"/>
  <c r="H25" i="56"/>
  <c r="H24" i="56"/>
  <c r="H23" i="56"/>
  <c r="F20" i="56"/>
  <c r="H20" i="56" s="1"/>
  <c r="F19" i="56"/>
  <c r="F18" i="56"/>
  <c r="G15" i="56"/>
  <c r="E15" i="56"/>
  <c r="D15" i="56"/>
  <c r="C15" i="56"/>
  <c r="C110" i="56" s="1"/>
  <c r="G118" i="56" l="1"/>
  <c r="E116" i="56"/>
  <c r="E118" i="56"/>
  <c r="D116" i="56"/>
  <c r="D118" i="56" s="1"/>
  <c r="H19" i="56"/>
  <c r="H18" i="56"/>
  <c r="H116" i="56" s="1"/>
  <c r="C116" i="56"/>
  <c r="C118" i="56" s="1"/>
  <c r="H15" i="56"/>
  <c r="F15" i="56"/>
  <c r="F108" i="56"/>
  <c r="F116" i="56" s="1"/>
  <c r="F118" i="56" s="1"/>
  <c r="H118" i="56" l="1"/>
  <c r="I18" i="56"/>
  <c r="I108" i="56" s="1"/>
  <c r="I116" i="56" l="1"/>
  <c r="I118" i="56" s="1"/>
  <c r="I110" i="56"/>
</calcChain>
</file>

<file path=xl/sharedStrings.xml><?xml version="1.0" encoding="utf-8"?>
<sst xmlns="http://schemas.openxmlformats.org/spreadsheetml/2006/main" count="230" uniqueCount="214">
  <si>
    <t>Account</t>
  </si>
  <si>
    <t>Income</t>
  </si>
  <si>
    <t>Total Income</t>
  </si>
  <si>
    <t>Program Expenses</t>
  </si>
  <si>
    <t xml:space="preserve">ADMINISTRATION FEE                                   </t>
  </si>
  <si>
    <t>BENJAMIN RUSH INSTITUTE</t>
  </si>
  <si>
    <t xml:space="preserve">CARDIOLOGY CLUB                                      </t>
  </si>
  <si>
    <t xml:space="preserve">CHINESE STUDENTS </t>
  </si>
  <si>
    <t>CLASS RESERVE</t>
  </si>
  <si>
    <t xml:space="preserve">CLASS 2016                               </t>
  </si>
  <si>
    <t xml:space="preserve">OB/GYN </t>
  </si>
  <si>
    <t xml:space="preserve">PEDS'R'US                                            </t>
  </si>
  <si>
    <t>NEUROLOGICAL SURGERY</t>
  </si>
  <si>
    <t xml:space="preserve">SAAB                                                 </t>
  </si>
  <si>
    <t>SENIOR PARTY</t>
  </si>
  <si>
    <t>STUDENT INTEREST GROUP NEUROLOGY</t>
  </si>
  <si>
    <t>ULTRASOUND SOCIETY</t>
  </si>
  <si>
    <t xml:space="preserve">ONCOLOGY CLUB                                        </t>
  </si>
  <si>
    <t xml:space="preserve">WILDERNESS MEDICINE </t>
  </si>
  <si>
    <t>ORIG. OF SOUTH ASIAN STUDENT</t>
  </si>
  <si>
    <t>ASSOCIATION OF WOMEN'S SURGEONS</t>
  </si>
  <si>
    <t>STUDENT TRAUMA INTEREST GROUP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</si>
  <si>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</si>
  <si>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</si>
  <si>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</si>
  <si>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</si>
  <si>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</si>
  <si>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</si>
  <si>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</si>
  <si>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</si>
  <si>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</si>
  <si>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CLASS 2020</t>
  </si>
  <si>
    <t>BROOKLYN FREE CLINIC</t>
  </si>
  <si>
    <t>DOWNSTATE MUSIC CLUB</t>
  </si>
  <si>
    <t>40-30008-012-30001</t>
  </si>
  <si>
    <t>40-70244-012-30001</t>
  </si>
  <si>
    <t>40-70016-012-30001</t>
  </si>
  <si>
    <t>40-70009-012-30001</t>
  </si>
  <si>
    <t>40-70245-012-30001</t>
  </si>
  <si>
    <t>40-70024-012-30001</t>
  </si>
  <si>
    <t>40-70246-012-30001</t>
  </si>
  <si>
    <t>40-70247-012-30001</t>
  </si>
  <si>
    <t>40-70248-012-30001</t>
  </si>
  <si>
    <t>40-72000-012-30001</t>
  </si>
  <si>
    <t>40-72020-012-30001</t>
  </si>
  <si>
    <t>40-72016-012-30001</t>
  </si>
  <si>
    <t>40-70075-012-30001</t>
  </si>
  <si>
    <t>40-70249-012-30001</t>
  </si>
  <si>
    <t>40-70250-012-30001</t>
  </si>
  <si>
    <t>40-70251-012-30001</t>
  </si>
  <si>
    <t>40-70252-012-30001</t>
  </si>
  <si>
    <t>40-70254-012-30001</t>
  </si>
  <si>
    <t>40-70255-012-30001</t>
  </si>
  <si>
    <t>40-70256-012-30001</t>
  </si>
  <si>
    <t>40-70257-012-30001</t>
  </si>
  <si>
    <t>40-70258-012-30001</t>
  </si>
  <si>
    <t>40-70259-012-30001</t>
  </si>
  <si>
    <t>40-70260-012-30001</t>
  </si>
  <si>
    <t>40-70261-012-30001</t>
  </si>
  <si>
    <t>40-70262-012-30001</t>
  </si>
  <si>
    <t>40-70263-012-30001</t>
  </si>
  <si>
    <t>40-70264-012-30001</t>
  </si>
  <si>
    <t>40-70174-012-30001</t>
  </si>
  <si>
    <t>40-70141-012-30001</t>
  </si>
  <si>
    <t>40-70265-012-30001</t>
  </si>
  <si>
    <t>40-70266-012-30001</t>
  </si>
  <si>
    <t>40-70267-012-30001</t>
  </si>
  <si>
    <t>40-70196-012-30001</t>
  </si>
  <si>
    <t>40-70268-012-30001</t>
  </si>
  <si>
    <t>40-70269-012-30001</t>
  </si>
  <si>
    <t>40-70270-012-30001</t>
  </si>
  <si>
    <t>40-70271-012-30001</t>
  </si>
  <si>
    <t>40-70272-012-30001</t>
  </si>
  <si>
    <t>40-70273-012-30001</t>
  </si>
  <si>
    <t>40-70274-012-30001</t>
  </si>
  <si>
    <t>40-70276-012-30001</t>
  </si>
  <si>
    <t>40-70226-012-30001</t>
  </si>
  <si>
    <t>40-70277-012-30001</t>
  </si>
  <si>
    <t>40-70280-012-30001</t>
  </si>
  <si>
    <t>40-70281-012-30001</t>
  </si>
  <si>
    <t>40-70282-012-30001</t>
  </si>
  <si>
    <t>40-70154-012-30001</t>
  </si>
  <si>
    <t>40-70284-012-30001</t>
  </si>
  <si>
    <t>40-70285-012-30001</t>
  </si>
  <si>
    <t>40-70286-012-30001</t>
  </si>
  <si>
    <t>40-70287-012-30001</t>
  </si>
  <si>
    <t>40-70289-012-30001</t>
  </si>
  <si>
    <t>40-70290-012-30001</t>
  </si>
  <si>
    <t>40-70291-012-30001</t>
  </si>
  <si>
    <t>40-70293-012-30001</t>
  </si>
  <si>
    <t>40-70294-012-30001</t>
  </si>
  <si>
    <t>40-70295-012-30001</t>
  </si>
  <si>
    <t>40-70296-012-30001</t>
  </si>
  <si>
    <t>LATINO MEDICAL STUDENT ASSOCIATION</t>
  </si>
  <si>
    <t>Faculty Student Association of DMC-Student Activity Fund</t>
  </si>
  <si>
    <t>MEDICAL STUDENT COUNCIL (MSC)</t>
  </si>
  <si>
    <t>CHINESE AMERICAN MEDICAL SOCIETY (CAMS)</t>
  </si>
  <si>
    <t>DOWNSTATE DEVELOPMENTAL DISABILITIES</t>
  </si>
  <si>
    <t>40-70351-012-30001</t>
  </si>
  <si>
    <t>SEX IN MEDICINE WEEK</t>
  </si>
  <si>
    <t>40-70350-012-30001</t>
  </si>
  <si>
    <t>AMERICAN MEDICAL ASSOCIATION - MEDICAL SOC NYS (AMA-MSSNY)</t>
  </si>
  <si>
    <t>AMERICAN MEDICAL STUDENT ASSOCIATION (AMSA)</t>
  </si>
  <si>
    <t>AMERICAN MEDICAL WOMEN'S ASSOCIATIONA (AMWA)</t>
  </si>
  <si>
    <t>ASIAN PACIFIC AMERICAN ASSOCIATION (APAMSA)</t>
  </si>
  <si>
    <t>40-72021-012-30001</t>
  </si>
  <si>
    <t>CLASS 2021</t>
  </si>
  <si>
    <t>40-70135-012-30001</t>
  </si>
  <si>
    <t>MEETINGS (FOOD AND BEVERAGE)</t>
  </si>
  <si>
    <t xml:space="preserve">DOWNSTATE CHRISTIAN FELLOWSHIP (DCF)                                </t>
  </si>
  <si>
    <t>DOWNSTATE MEDICAL ENTREPRENEURSHIP CLUB (DMEC)</t>
  </si>
  <si>
    <t>EMERGENCY MEDICINE INTEREST GROUP (EMIG)</t>
  </si>
  <si>
    <t>FAMILY MEDICINE INTEREST GROUP (FMIG)</t>
  </si>
  <si>
    <t>MAIMONIDES SOCIETY</t>
  </si>
  <si>
    <t>MUSLIM STUDENTS ASSOCIATION (MSA)</t>
  </si>
  <si>
    <t>OPTHALMOLOGY CLUB</t>
  </si>
  <si>
    <t>STUDENT FOR SOCIAL RESPONSIBILITY (SSR)</t>
  </si>
  <si>
    <t>SUNY DOWNSTATE DERMATOLOGY CLUB</t>
  </si>
  <si>
    <t>WINTER BALL / SPRING FLING</t>
  </si>
  <si>
    <t xml:space="preserve">YEARBOOK IATROS SENIOR                  </t>
  </si>
  <si>
    <t>=(C + D + E)</t>
  </si>
  <si>
    <t>=(F - G)</t>
  </si>
  <si>
    <t>C</t>
  </si>
  <si>
    <t>D</t>
  </si>
  <si>
    <t>E</t>
  </si>
  <si>
    <t>F</t>
  </si>
  <si>
    <t>G</t>
  </si>
  <si>
    <t>H</t>
  </si>
  <si>
    <r>
      <t xml:space="preserve">Description </t>
    </r>
    <r>
      <rPr>
        <b/>
        <sz val="10"/>
        <color rgb="FF0070C0"/>
        <rFont val="Arial"/>
        <family val="2"/>
      </rPr>
      <t>(Account Title in alpha sequence)</t>
    </r>
  </si>
  <si>
    <t>Retained Prior Year End Rollover</t>
  </si>
  <si>
    <t>Current Year Net Total "Available to Spend"</t>
  </si>
  <si>
    <t>YTD Available Balance</t>
  </si>
  <si>
    <t>40-30014-012-30001</t>
  </si>
  <si>
    <t>ROLLOVER BALANCE - CERTAIN CLUBS</t>
  </si>
  <si>
    <r>
      <t xml:space="preserve">BROOKLYN STORIES= </t>
    </r>
    <r>
      <rPr>
        <sz val="10"/>
        <color rgb="FFFF0000"/>
        <rFont val="Arial"/>
        <family val="2"/>
      </rPr>
      <t>duplicated accout - same as Medical Artists Guild</t>
    </r>
  </si>
  <si>
    <t xml:space="preserve">SPORTS MEDICINE CLUB                            </t>
  </si>
  <si>
    <t>ACTIVITIES FEES INCOME</t>
  </si>
  <si>
    <t xml:space="preserve">DANIEL HALE WILLIAMS SOCIETY                            </t>
  </si>
  <si>
    <t>DOWNSTATE STUDENTS FOR CHOICE</t>
  </si>
  <si>
    <t xml:space="preserve">DOWNSTATE ETHICS SOCIETY                                       </t>
  </si>
  <si>
    <t xml:space="preserve">DOWNSTATE STUDENTS FOR CHOICE </t>
  </si>
  <si>
    <t>ENT/ OTOLARYNGOLOGY CLUB</t>
  </si>
  <si>
    <t xml:space="preserve">PROGRAMS AND PROJECTS                                      </t>
  </si>
  <si>
    <t>STUDENTS FOR A NATIONAL HEALTH PROG (SNAHP)</t>
  </si>
  <si>
    <t>40-70359-012-30001</t>
  </si>
  <si>
    <t>40-70361-012-30001</t>
  </si>
  <si>
    <t>40-70347-012-30001</t>
  </si>
  <si>
    <t>40-49001-012-30001</t>
  </si>
  <si>
    <t>BUDGET TEMPLATE</t>
  </si>
  <si>
    <t>Comments</t>
  </si>
  <si>
    <t>Note: If a Club/Org does its own fundraising, Be sure to mark Column K comment= "Retains Any Prior Year Rollover".</t>
  </si>
  <si>
    <t>Formula cell (Don't change)</t>
  </si>
  <si>
    <t>Add/Insert rows for any needed New Accounts (insert title, leave account # "TBD")</t>
  </si>
  <si>
    <t>ROLLOVER BALANCE - MSC</t>
  </si>
  <si>
    <t>Certified Budget 2020</t>
  </si>
  <si>
    <t>ROLLOVER BALANCE - YBK</t>
  </si>
  <si>
    <t>CLASS 2022</t>
  </si>
  <si>
    <t>40-70367-012-30001</t>
  </si>
  <si>
    <t>DIALYSIS SIDE KICKS</t>
  </si>
  <si>
    <t>DOWNSTATE ANESTHESIA SOCIETY</t>
  </si>
  <si>
    <t>40-70378-012-30001</t>
  </si>
  <si>
    <t>DOWNSTATE CHESS CLUB</t>
  </si>
  <si>
    <t>40-70368-012-30001</t>
  </si>
  <si>
    <t>40-72022-012-30001</t>
  </si>
  <si>
    <t>DOWNSTATE OB/GYN SOCIETY</t>
  </si>
  <si>
    <t>DOWNSTATE ORTHOPAEDICS CLUB (AKA SPORTS MEDICINE)</t>
  </si>
  <si>
    <t>40-70377-012-30001</t>
  </si>
  <si>
    <t>DOWNSTATE IMMIGRANT HEALTH INITIATIVE</t>
  </si>
  <si>
    <t>DOWNSTATE UROLOGY CLUB</t>
  </si>
  <si>
    <t>40-70365-012-30001</t>
  </si>
  <si>
    <t>DOWNSTATE WELLNESS CLUB</t>
  </si>
  <si>
    <t>GLOBAL HEALTH CLUB</t>
  </si>
  <si>
    <t>INTERNAL MEDICINE INTEREST GROUP</t>
  </si>
  <si>
    <t>INTERVENTIONAL RADIOLOGY INTEREST GROUP (IRIG)</t>
  </si>
  <si>
    <t>MEDICAL ARTISTS GUILD/BROOKLN STORIES</t>
  </si>
  <si>
    <t>MEDICAL SPANISH INTEREST GROUP (MSIG)</t>
  </si>
  <si>
    <t>40-70372-012-30001</t>
  </si>
  <si>
    <t>INNOVATIVE MEDICINE INTEREST GROUP</t>
  </si>
  <si>
    <t>40-70373-012-30001</t>
  </si>
  <si>
    <t>DOWNSTATE BOOK CLUB</t>
  </si>
  <si>
    <t>40-70374-012-30001</t>
  </si>
  <si>
    <t>DOWNSTATE INITIATIVE FOR NUTRITIONAL EMPOWERMENT</t>
  </si>
  <si>
    <t>40-70375-012-30001</t>
  </si>
  <si>
    <t>NURSING MEDICAL STUDENT ALLIANCE</t>
  </si>
  <si>
    <t>RADIOLOGY INTEREST GROUP</t>
  </si>
  <si>
    <t>STUDENT INTEREST GROUP IN NEUROLOGY (SIGN)</t>
  </si>
  <si>
    <t>40-70370-012-30001</t>
  </si>
  <si>
    <r>
      <t xml:space="preserve">For each Council account, Column C = the Council's current Yr Certified Budget, Column D &amp; G = Actual 10 months Year to Date amounts. </t>
    </r>
    <r>
      <rPr>
        <u/>
        <sz val="9"/>
        <color rgb="FFFF0000"/>
        <rFont val="Arial"/>
        <family val="2"/>
      </rPr>
      <t>Insert Council's Proposed FYE 2021 Budget in Column J.</t>
    </r>
  </si>
  <si>
    <t>FY 2021 = June 1, 2020 through May 31, 2021</t>
  </si>
  <si>
    <t>YTD Fundrsng Income as of 03/31/20</t>
  </si>
  <si>
    <t>YTD Funds Spent as of 03/31/20</t>
  </si>
  <si>
    <t>AMERICAN MEDICAL STUDENT ASSOCIATIONA (AMSA)</t>
  </si>
  <si>
    <t>40-72023-012-30001</t>
  </si>
  <si>
    <t>CLASS 2023</t>
  </si>
  <si>
    <t>Proposed Budget 2021</t>
  </si>
  <si>
    <t>40-70382-012-30001</t>
  </si>
  <si>
    <t>DOWNSTATE EVIDENCE BASED MEDICINE CLUB</t>
  </si>
  <si>
    <t>DOWNSTATE ORGANIZATION OF SOUTH ASIANS</t>
  </si>
  <si>
    <t>40-70384-012-30001</t>
  </si>
  <si>
    <t>DOWNSTATE PLASTIC &amp; RECONSTRUCTIVE SURGERY INTEREST GROUP</t>
  </si>
  <si>
    <t>DOWNSTATE PRIDE CLUB</t>
  </si>
  <si>
    <t>PSYCHIATRY STUDENT INTEREST GROUP (PHYCHSIG)</t>
  </si>
  <si>
    <t>40-70381-012-30001</t>
  </si>
  <si>
    <t>DOWNSTATE SOCCER CLUB</t>
  </si>
  <si>
    <t>DOWNSTATE STUDENT NURSING ASSOCIATION (DSNA)</t>
  </si>
  <si>
    <t>40-70371-012-30001</t>
  </si>
  <si>
    <t>DOWNSTATE SURGERY CLUB</t>
  </si>
  <si>
    <t>DOWNSTATE WHITE COATS FOR BLACK LIVES (DWC4BL)</t>
  </si>
  <si>
    <t>NATIONAL PERINATAL ASSOCIATION STUDENT SOCIETY (NPASS)</t>
  </si>
  <si>
    <t>40-70379-012-30001</t>
  </si>
  <si>
    <t>PHOTOGRAPHY CLUB</t>
  </si>
  <si>
    <t>40-70369-012-30001</t>
  </si>
  <si>
    <t>SUNY DOWNSTATE CHAPTER OF PHYSICIANS FOR HUMAN RIGHTS</t>
  </si>
  <si>
    <t>SUNY DOWNSTATE STREET MEDICINE OUTREACH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</si>
</sst>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35" fillId="0" borderId="0"/>
    <xf numFmtId="0" fontId="1" fillId="0" borderId="0"/>
  </cellStyleXfs>
  <cellXfs count="51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1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 applyAlignment="1">
      <alignment horizontal="center"/>
    </xf>
    <xf numFmtId="39" fontId="0" fillId="0" borderId="0" xfId="0" applyNumberFormat="1" applyFill="1" applyBorder="1"/>
    <xf numFmtId="44" fontId="1" fillId="0" borderId="0" xfId="30" applyFont="1" applyFill="1" applyBorder="1"/>
    <xf numFmtId="43" fontId="1" fillId="0" borderId="0" xfId="28" applyFont="1" applyFill="1" applyBorder="1"/>
    <xf numFmtId="43" fontId="1" fillId="0" borderId="0" xfId="28" applyFont="1" applyBorder="1"/>
    <xf numFmtId="0" fontId="23" fillId="0" borderId="0" xfId="0" applyNumberFormat="1" applyFont="1" applyFill="1" applyBorder="1"/>
    <xf numFmtId="44" fontId="23" fillId="0" borderId="11" xfId="30" applyFont="1" applyFill="1" applyBorder="1"/>
    <xf numFmtId="44" fontId="23" fillId="0" borderId="11" xfId="30" applyFont="1" applyBorder="1"/>
    <xf numFmtId="0" fontId="24" fillId="0" borderId="0" xfId="0" applyNumberFormat="1" applyFont="1" applyBorder="1"/>
    <xf numFmtId="0" fontId="0" fillId="0" borderId="0" xfId="0" applyFill="1" applyBorder="1"/>
    <xf numFmtId="0" fontId="23" fillId="0" borderId="0" xfId="0" applyFont="1" applyBorder="1"/>
    <xf numFmtId="0" fontId="25" fillId="0" borderId="0" xfId="0" applyNumberFormat="1" applyFont="1" applyFill="1" applyBorder="1"/>
    <xf numFmtId="7" fontId="23" fillId="0" borderId="0" xfId="0" applyNumberFormat="1" applyFont="1" applyFill="1" applyBorder="1"/>
    <xf numFmtId="0" fontId="23" fillId="0" borderId="0" xfId="0" applyFont="1" applyFill="1" applyBorder="1"/>
    <xf numFmtId="44" fontId="23" fillId="0" borderId="0" xfId="30" applyFont="1" applyFill="1" applyBorder="1"/>
    <xf numFmtId="7" fontId="0" fillId="0" borderId="0" xfId="0" applyNumberFormat="1" applyFill="1" applyBorder="1"/>
    <xf numFmtId="0" fontId="25" fillId="0" borderId="0" xfId="0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2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Font="1" applyAlignment="1">
      <alignment horizontal="center" vertical="center" wrapText="1"/>
    </xf>
    <xf numFmtId="39" fontId="34" fillId="0" borderId="10" xfId="0" applyNumberFormat="1" applyFont="1" applyBorder="1" applyAlignment="1">
      <alignment horizontal="center" wrapText="1"/>
    </xf>
    <xf numFmtId="44" fontId="1" fillId="24" borderId="0" xfId="30" applyFont="1" applyFill="1" applyBorder="1"/>
    <xf numFmtId="43" fontId="1" fillId="24" borderId="0" xfId="28" applyFont="1" applyFill="1" applyBorder="1"/>
    <xf numFmtId="7" fontId="24" fillId="0" borderId="0" xfId="0" applyNumberFormat="1" applyFont="1" applyBorder="1"/>
    <xf numFmtId="0" fontId="22" fillId="0" borderId="0" xfId="0" applyFont="1" applyAlignment="1">
      <alignment horizontal="left" vertical="center" wrapText="1"/>
    </xf>
    <xf numFmtId="8" fontId="1" fillId="0" borderId="0" xfId="30" applyNumberFormat="1" applyFont="1" applyFill="1" applyBorder="1"/>
    <xf numFmtId="0" fontId="0" fillId="0" borderId="0" xfId="0" applyAlignment="1">
      <alignment horizontal="center"/>
    </xf>
    <xf numFmtId="0" fontId="1" fillId="0" borderId="0" xfId="56"/>
    <xf numFmtId="44" fontId="1" fillId="25" borderId="0" xfId="30" applyFont="1" applyFill="1" applyBorder="1"/>
    <xf numFmtId="43" fontId="1" fillId="25" borderId="0" xfId="28" applyFont="1" applyFill="1" applyBorder="1"/>
    <xf numFmtId="44" fontId="1" fillId="25" borderId="0" xfId="0" applyNumberFormat="1" applyFont="1" applyFill="1"/>
    <xf numFmtId="44" fontId="0" fillId="0" borderId="0" xfId="0" applyNumberFormat="1" applyBorder="1"/>
    <xf numFmtId="43" fontId="0" fillId="0" borderId="0" xfId="28" applyFont="1" applyBorder="1"/>
    <xf numFmtId="43" fontId="23" fillId="0" borderId="0" xfId="28" applyFont="1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36" fillId="0" borderId="0" xfId="0" applyFont="1" applyFill="1" applyAlignment="1">
      <alignment horizontal="left" vertical="center" wrapText="1"/>
    </xf>
    <xf numFmtId="164" fontId="1" fillId="0" borderId="0" xfId="56" applyNumberFormat="1" applyFont="1" applyBorder="1" applyAlignment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49"/>
    <cellStyle name="Currency" xfId="30" builtinId="4"/>
    <cellStyle name="Currency 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55"/>
    <cellStyle name="Normal 12" xfId="56"/>
    <cellStyle name="Normal 2" xfId="41"/>
    <cellStyle name="Normal 3" xfId="42"/>
    <cellStyle name="Normal 4" xfId="48"/>
    <cellStyle name="Normal 5" xfId="50"/>
    <cellStyle name="Normal 6" xfId="51"/>
    <cellStyle name="Normal 7" xfId="52"/>
    <cellStyle name="Normal 8" xfId="53"/>
    <cellStyle name="Normal 9" xfId="54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2000250</xdr:colOff>
      <xdr:row>3</xdr:row>
      <xdr:rowOff>176314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24225" cy="9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tabSelected="1" zoomScaleNormal="100" workbookViewId="0">
      <pane ySplit="9" topLeftCell="A10" activePane="bottomLeft" state="frozen"/>
      <selection activeCell="J109" sqref="J109"/>
      <selection pane="bottomLeft" activeCell="H115" sqref="H115"/>
    </sheetView>
  </sheetViews>
  <sheetFormatPr defaultRowHeight="12.75" x14ac:dyDescent="0.2"/>
  <cols>
    <col min="1" max="1" width="19.85546875" style="1" customWidth="1"/>
    <col min="2" max="2" width="68.42578125" style="1" bestFit="1" customWidth="1"/>
    <col min="3" max="9" width="15.7109375" style="2" customWidth="1"/>
    <col min="10" max="10" width="41.5703125" customWidth="1"/>
    <col min="11" max="11" width="10.28515625" style="42" bestFit="1" customWidth="1"/>
    <col min="12" max="12" width="11.85546875" style="1" bestFit="1" customWidth="1"/>
    <col min="13" max="30" width="8.7109375" style="1" customWidth="1"/>
    <col min="31" max="16384" width="9.140625" style="1"/>
  </cols>
  <sheetData>
    <row r="1" spans="1:11" ht="23.25" x14ac:dyDescent="0.35">
      <c r="A1" s="27"/>
      <c r="B1" s="45" t="s">
        <v>94</v>
      </c>
      <c r="C1" s="45"/>
      <c r="D1" s="45"/>
      <c r="E1" s="45"/>
      <c r="F1" s="45"/>
      <c r="G1" s="45"/>
      <c r="H1" s="45"/>
      <c r="I1" s="1"/>
      <c r="J1" s="1"/>
    </row>
    <row r="2" spans="1:11" ht="18" customHeight="1" x14ac:dyDescent="0.25">
      <c r="A2" s="27"/>
      <c r="B2" s="46" t="s">
        <v>95</v>
      </c>
      <c r="C2" s="46"/>
      <c r="D2" s="46"/>
      <c r="E2" s="46"/>
      <c r="F2" s="46"/>
      <c r="G2" s="46"/>
      <c r="H2" s="46"/>
      <c r="I2" s="1"/>
      <c r="J2" s="1"/>
    </row>
    <row r="3" spans="1:11" ht="15.75" x14ac:dyDescent="0.25">
      <c r="A3" s="27"/>
      <c r="B3" s="47" t="s">
        <v>188</v>
      </c>
      <c r="C3" s="47"/>
      <c r="D3" s="47"/>
      <c r="E3" s="47"/>
      <c r="F3" s="47"/>
      <c r="G3" s="47"/>
      <c r="H3" s="47"/>
      <c r="I3" s="1"/>
      <c r="J3" s="1"/>
    </row>
    <row r="4" spans="1:11" ht="15.75" x14ac:dyDescent="0.25">
      <c r="A4" s="27"/>
      <c r="B4" s="48" t="s">
        <v>148</v>
      </c>
      <c r="C4" s="48"/>
      <c r="D4" s="48"/>
      <c r="E4" s="48"/>
      <c r="F4" s="48"/>
      <c r="G4" s="48"/>
      <c r="H4" s="48"/>
      <c r="I4" s="1"/>
      <c r="J4" s="1"/>
    </row>
    <row r="5" spans="1:11" x14ac:dyDescent="0.2">
      <c r="A5" s="49" t="s">
        <v>187</v>
      </c>
      <c r="B5" s="49"/>
      <c r="C5" s="49"/>
      <c r="D5" s="49"/>
      <c r="E5" s="49"/>
      <c r="F5" s="49"/>
      <c r="G5" s="49"/>
      <c r="H5" s="49"/>
      <c r="I5" s="1"/>
      <c r="J5" s="1"/>
    </row>
    <row r="6" spans="1:11" x14ac:dyDescent="0.2">
      <c r="A6" s="50" t="s">
        <v>152</v>
      </c>
      <c r="B6" s="50"/>
      <c r="C6" s="50"/>
      <c r="D6" s="50"/>
      <c r="E6" s="50"/>
      <c r="F6" s="50"/>
      <c r="G6" s="50"/>
      <c r="H6" s="50"/>
      <c r="I6" s="1"/>
      <c r="J6" s="1"/>
    </row>
    <row r="7" spans="1:11" x14ac:dyDescent="0.2">
      <c r="A7" s="34"/>
      <c r="B7" s="34"/>
      <c r="C7" s="28"/>
      <c r="D7" s="28"/>
      <c r="E7" s="28"/>
      <c r="F7" s="29" t="s">
        <v>120</v>
      </c>
      <c r="G7" s="28"/>
      <c r="H7" s="29" t="s">
        <v>121</v>
      </c>
      <c r="I7" s="28"/>
      <c r="J7" s="36"/>
    </row>
    <row r="8" spans="1:11" s="16" customFormat="1" x14ac:dyDescent="0.2">
      <c r="A8" s="26"/>
      <c r="B8" s="26"/>
      <c r="C8" s="29" t="s">
        <v>122</v>
      </c>
      <c r="D8" s="28" t="s">
        <v>123</v>
      </c>
      <c r="E8" s="28" t="s">
        <v>124</v>
      </c>
      <c r="F8" s="28" t="s">
        <v>125</v>
      </c>
      <c r="G8" s="28" t="s">
        <v>126</v>
      </c>
      <c r="H8" s="28" t="s">
        <v>127</v>
      </c>
      <c r="I8" s="29"/>
      <c r="K8" s="43"/>
    </row>
    <row r="9" spans="1:11" ht="40.5" customHeight="1" x14ac:dyDescent="0.2">
      <c r="A9" s="4" t="s">
        <v>0</v>
      </c>
      <c r="B9" s="4" t="s">
        <v>128</v>
      </c>
      <c r="C9" s="30" t="s">
        <v>154</v>
      </c>
      <c r="D9" s="30" t="s">
        <v>129</v>
      </c>
      <c r="E9" s="30" t="s">
        <v>189</v>
      </c>
      <c r="F9" s="30" t="s">
        <v>130</v>
      </c>
      <c r="G9" s="30" t="s">
        <v>190</v>
      </c>
      <c r="H9" s="30" t="s">
        <v>131</v>
      </c>
      <c r="I9" s="30" t="s">
        <v>194</v>
      </c>
      <c r="J9" s="30" t="s">
        <v>149</v>
      </c>
    </row>
    <row r="10" spans="1:11" ht="15.75" customHeight="1" x14ac:dyDescent="0.2">
      <c r="A10" s="5" t="s">
        <v>1</v>
      </c>
      <c r="B10" s="5"/>
      <c r="C10" s="6"/>
      <c r="D10" s="6"/>
      <c r="E10" s="6"/>
      <c r="F10" s="6"/>
      <c r="G10" s="6"/>
      <c r="H10" s="6"/>
      <c r="I10" s="6"/>
    </row>
    <row r="11" spans="1:11" x14ac:dyDescent="0.2">
      <c r="A11" s="24" t="s">
        <v>147</v>
      </c>
      <c r="B11" s="24" t="s">
        <v>136</v>
      </c>
      <c r="C11" s="8">
        <v>89485</v>
      </c>
      <c r="D11" s="31"/>
      <c r="E11" s="35">
        <v>88935</v>
      </c>
      <c r="F11" s="8">
        <v>88935</v>
      </c>
      <c r="G11" s="31"/>
      <c r="H11" s="8">
        <v>550</v>
      </c>
      <c r="I11" s="38"/>
    </row>
    <row r="12" spans="1:11" x14ac:dyDescent="0.2">
      <c r="A12" s="24" t="s">
        <v>132</v>
      </c>
      <c r="B12" s="24" t="s">
        <v>153</v>
      </c>
      <c r="C12" s="9">
        <v>61060.91</v>
      </c>
      <c r="D12" s="32"/>
      <c r="E12" s="32"/>
      <c r="F12" s="32"/>
      <c r="G12" s="32"/>
      <c r="H12" s="9"/>
      <c r="I12" s="39"/>
    </row>
    <row r="13" spans="1:11" x14ac:dyDescent="0.2">
      <c r="A13" s="24" t="s">
        <v>132</v>
      </c>
      <c r="B13" s="24" t="s">
        <v>155</v>
      </c>
      <c r="C13" s="9">
        <v>0</v>
      </c>
      <c r="D13" s="9">
        <v>27242.13</v>
      </c>
      <c r="E13" s="32"/>
      <c r="F13" s="32"/>
      <c r="G13" s="32"/>
      <c r="H13" s="9"/>
      <c r="I13" s="39"/>
    </row>
    <row r="14" spans="1:11" ht="13.5" thickBot="1" x14ac:dyDescent="0.25">
      <c r="A14" s="24" t="s">
        <v>132</v>
      </c>
      <c r="B14" s="24" t="s">
        <v>133</v>
      </c>
      <c r="C14" s="9">
        <v>0</v>
      </c>
      <c r="D14" s="32">
        <v>130390.92</v>
      </c>
      <c r="E14" s="32"/>
      <c r="F14" s="32"/>
      <c r="G14" s="32"/>
      <c r="H14" s="32"/>
      <c r="I14" s="39"/>
    </row>
    <row r="15" spans="1:11" ht="14.25" thickTop="1" thickBot="1" x14ac:dyDescent="0.25">
      <c r="A15" s="11" t="s">
        <v>2</v>
      </c>
      <c r="B15" s="11"/>
      <c r="C15" s="12">
        <f>SUM(C11:C14)</f>
        <v>150545.91</v>
      </c>
      <c r="D15" s="12">
        <f>SUM(D11:D14)</f>
        <v>157633.04999999999</v>
      </c>
      <c r="E15" s="12">
        <f t="shared" ref="E15:H15" si="0">SUM(E11:E14)</f>
        <v>88935</v>
      </c>
      <c r="F15" s="12">
        <f t="shared" si="0"/>
        <v>88935</v>
      </c>
      <c r="G15" s="12">
        <f t="shared" si="0"/>
        <v>0</v>
      </c>
      <c r="H15" s="12">
        <f t="shared" si="0"/>
        <v>550</v>
      </c>
      <c r="I15" s="12">
        <f>SUM(I11:I14)</f>
        <v>0</v>
      </c>
      <c r="J15" s="37" t="s">
        <v>151</v>
      </c>
    </row>
    <row r="16" spans="1:11" ht="13.5" thickTop="1" x14ac:dyDescent="0.2">
      <c r="A16" s="14"/>
      <c r="B16" s="14"/>
      <c r="C16" s="33"/>
      <c r="D16" s="33"/>
      <c r="E16" s="33"/>
      <c r="F16" s="33"/>
      <c r="G16" s="33"/>
      <c r="H16" s="33"/>
      <c r="I16" s="33"/>
    </row>
    <row r="17" spans="1:12" x14ac:dyDescent="0.2">
      <c r="A17" s="11" t="s">
        <v>3</v>
      </c>
      <c r="B17" s="44" t="s">
        <v>150</v>
      </c>
      <c r="C17" s="44"/>
      <c r="D17" s="44"/>
      <c r="E17" s="44"/>
      <c r="F17" s="44"/>
      <c r="G17" s="44"/>
      <c r="H17" s="44"/>
      <c r="I17" s="1"/>
    </row>
    <row r="18" spans="1:12" x14ac:dyDescent="0.2">
      <c r="A18" s="24" t="s">
        <v>37</v>
      </c>
      <c r="B18" s="25" t="s">
        <v>4</v>
      </c>
      <c r="C18" s="8">
        <v>1800</v>
      </c>
      <c r="D18" s="8">
        <v>0</v>
      </c>
      <c r="E18" s="8">
        <v>0</v>
      </c>
      <c r="F18" s="8">
        <f t="shared" ref="F18:F95" si="1">C18+D18+E18</f>
        <v>1800</v>
      </c>
      <c r="G18" s="8">
        <v>0</v>
      </c>
      <c r="H18" s="8">
        <f t="shared" ref="H18:H97" si="2">F18-G18</f>
        <v>1800</v>
      </c>
      <c r="I18" s="40">
        <f>ROUND(+H18*1.024,0)</f>
        <v>1843</v>
      </c>
      <c r="J18" s="37" t="s">
        <v>151</v>
      </c>
      <c r="L18" s="41"/>
    </row>
    <row r="19" spans="1:12" x14ac:dyDescent="0.2">
      <c r="A19" s="24" t="s">
        <v>38</v>
      </c>
      <c r="B19" s="24" t="s">
        <v>101</v>
      </c>
      <c r="C19" s="9">
        <v>1725</v>
      </c>
      <c r="D19" s="9">
        <v>0</v>
      </c>
      <c r="E19" s="9">
        <v>0</v>
      </c>
      <c r="F19" s="9">
        <f t="shared" si="1"/>
        <v>1725</v>
      </c>
      <c r="G19" s="9">
        <v>555.12</v>
      </c>
      <c r="H19" s="9">
        <f t="shared" si="2"/>
        <v>1169.8800000000001</v>
      </c>
      <c r="I19" s="39"/>
      <c r="L19" s="41"/>
    </row>
    <row r="20" spans="1:12" hidden="1" x14ac:dyDescent="0.2">
      <c r="A20" s="24" t="s">
        <v>36</v>
      </c>
      <c r="B20" s="25" t="s">
        <v>102</v>
      </c>
      <c r="C20" s="9">
        <v>0</v>
      </c>
      <c r="D20" s="9">
        <v>0</v>
      </c>
      <c r="E20" s="9">
        <v>0</v>
      </c>
      <c r="F20" s="9">
        <f t="shared" si="1"/>
        <v>0</v>
      </c>
      <c r="G20" s="9">
        <v>0</v>
      </c>
      <c r="H20" s="9">
        <f t="shared" si="2"/>
        <v>0</v>
      </c>
      <c r="I20" s="39"/>
      <c r="L20" s="41"/>
    </row>
    <row r="21" spans="1:12" x14ac:dyDescent="0.2">
      <c r="A21" s="24" t="s">
        <v>36</v>
      </c>
      <c r="B21" s="24" t="s">
        <v>191</v>
      </c>
      <c r="C21" s="9">
        <v>400</v>
      </c>
      <c r="D21" s="9">
        <v>8026.95</v>
      </c>
      <c r="E21" s="9">
        <v>0</v>
      </c>
      <c r="F21" s="9">
        <f>C21+D21+E21</f>
        <v>8426.9500000000007</v>
      </c>
      <c r="G21" s="9">
        <v>119.23</v>
      </c>
      <c r="H21" s="9">
        <f t="shared" si="2"/>
        <v>8307.7200000000012</v>
      </c>
      <c r="I21" s="39"/>
      <c r="L21" s="41"/>
    </row>
    <row r="22" spans="1:12" x14ac:dyDescent="0.2">
      <c r="A22" s="24" t="s">
        <v>35</v>
      </c>
      <c r="B22" s="24" t="s">
        <v>103</v>
      </c>
      <c r="C22" s="9">
        <v>300</v>
      </c>
      <c r="D22" s="9"/>
      <c r="E22" s="9">
        <v>511</v>
      </c>
      <c r="F22" s="9">
        <f>C22+D22+E22</f>
        <v>811</v>
      </c>
      <c r="G22" s="9">
        <v>466</v>
      </c>
      <c r="H22" s="9">
        <f t="shared" si="2"/>
        <v>345</v>
      </c>
      <c r="I22" s="39"/>
      <c r="L22" s="41"/>
    </row>
    <row r="23" spans="1:12" x14ac:dyDescent="0.2">
      <c r="A23" s="24" t="s">
        <v>58</v>
      </c>
      <c r="B23" s="24" t="s">
        <v>104</v>
      </c>
      <c r="C23" s="9">
        <v>1050</v>
      </c>
      <c r="D23" s="9">
        <v>1728.57</v>
      </c>
      <c r="E23" s="9">
        <v>0</v>
      </c>
      <c r="F23" s="9">
        <f t="shared" ref="F23:F26" si="3">C23+D23+E23</f>
        <v>2778.5699999999997</v>
      </c>
      <c r="G23" s="9">
        <v>1149.33</v>
      </c>
      <c r="H23" s="9">
        <f t="shared" si="2"/>
        <v>1629.2399999999998</v>
      </c>
      <c r="I23" s="39"/>
      <c r="L23" s="41"/>
    </row>
    <row r="24" spans="1:12" hidden="1" x14ac:dyDescent="0.2">
      <c r="A24" s="23" t="s">
        <v>88</v>
      </c>
      <c r="B24" s="24" t="s">
        <v>20</v>
      </c>
      <c r="C24" s="9">
        <v>0</v>
      </c>
      <c r="D24" s="9">
        <v>0</v>
      </c>
      <c r="E24" s="9">
        <v>0</v>
      </c>
      <c r="F24" s="9">
        <f t="shared" si="3"/>
        <v>0</v>
      </c>
      <c r="G24" s="9">
        <v>0</v>
      </c>
      <c r="H24" s="9">
        <f t="shared" si="2"/>
        <v>0</v>
      </c>
      <c r="I24" s="39"/>
      <c r="L24" s="41"/>
    </row>
    <row r="25" spans="1:12" hidden="1" x14ac:dyDescent="0.2">
      <c r="A25" s="24" t="s">
        <v>39</v>
      </c>
      <c r="B25" s="24" t="s">
        <v>5</v>
      </c>
      <c r="C25" s="9">
        <v>0</v>
      </c>
      <c r="D25" s="9">
        <v>0</v>
      </c>
      <c r="E25" s="9">
        <v>0</v>
      </c>
      <c r="F25" s="9">
        <f t="shared" si="3"/>
        <v>0</v>
      </c>
      <c r="G25" s="9">
        <v>0</v>
      </c>
      <c r="H25" s="9">
        <f t="shared" si="2"/>
        <v>0</v>
      </c>
      <c r="I25" s="39"/>
      <c r="L25" s="41"/>
    </row>
    <row r="26" spans="1:12" x14ac:dyDescent="0.2">
      <c r="A26" s="24" t="s">
        <v>88</v>
      </c>
      <c r="B26" s="24" t="s">
        <v>20</v>
      </c>
      <c r="C26" s="9">
        <v>600</v>
      </c>
      <c r="D26" s="9"/>
      <c r="E26" s="9">
        <v>0</v>
      </c>
      <c r="F26" s="9">
        <f t="shared" si="3"/>
        <v>600</v>
      </c>
      <c r="G26" s="9">
        <v>318.86</v>
      </c>
      <c r="H26" s="9">
        <f t="shared" si="2"/>
        <v>281.14</v>
      </c>
      <c r="I26" s="39"/>
      <c r="L26" s="41"/>
    </row>
    <row r="27" spans="1:12" x14ac:dyDescent="0.2">
      <c r="A27" s="23" t="s">
        <v>78</v>
      </c>
      <c r="B27" s="24" t="s">
        <v>32</v>
      </c>
      <c r="C27" s="9">
        <v>6700</v>
      </c>
      <c r="D27" s="9">
        <v>82172.14</v>
      </c>
      <c r="E27" s="9">
        <v>37287.919999999998</v>
      </c>
      <c r="F27" s="9">
        <f t="shared" si="1"/>
        <v>126160.06</v>
      </c>
      <c r="G27" s="9">
        <v>68229.100000000006</v>
      </c>
      <c r="H27" s="9">
        <f t="shared" si="2"/>
        <v>57930.959999999992</v>
      </c>
      <c r="I27" s="39"/>
      <c r="L27" s="41"/>
    </row>
    <row r="28" spans="1:12" hidden="1" x14ac:dyDescent="0.2">
      <c r="A28" s="23" t="s">
        <v>92</v>
      </c>
      <c r="B28" s="24" t="s">
        <v>134</v>
      </c>
      <c r="C28" s="9">
        <v>0</v>
      </c>
      <c r="D28" s="9">
        <v>0</v>
      </c>
      <c r="E28" s="9">
        <v>0</v>
      </c>
      <c r="F28" s="9">
        <f t="shared" si="1"/>
        <v>0</v>
      </c>
      <c r="G28" s="9">
        <v>0</v>
      </c>
      <c r="H28" s="9">
        <f t="shared" si="2"/>
        <v>0</v>
      </c>
      <c r="I28" s="39"/>
      <c r="L28" s="41"/>
    </row>
    <row r="29" spans="1:12" hidden="1" x14ac:dyDescent="0.2">
      <c r="A29" s="24" t="s">
        <v>40</v>
      </c>
      <c r="B29" s="25" t="s">
        <v>6</v>
      </c>
      <c r="C29" s="9">
        <v>0</v>
      </c>
      <c r="D29" s="9">
        <v>0</v>
      </c>
      <c r="E29" s="9">
        <v>0</v>
      </c>
      <c r="F29" s="9">
        <f t="shared" si="1"/>
        <v>0</v>
      </c>
      <c r="G29" s="9">
        <v>0</v>
      </c>
      <c r="H29" s="9">
        <f t="shared" si="2"/>
        <v>0</v>
      </c>
      <c r="I29" s="39"/>
      <c r="L29" s="41"/>
    </row>
    <row r="30" spans="1:12" x14ac:dyDescent="0.2">
      <c r="A30" s="24" t="s">
        <v>79</v>
      </c>
      <c r="B30" s="25" t="s">
        <v>96</v>
      </c>
      <c r="C30" s="9">
        <v>300</v>
      </c>
      <c r="D30" s="9">
        <v>6284.95</v>
      </c>
      <c r="E30" s="9">
        <v>1670</v>
      </c>
      <c r="F30" s="9">
        <f t="shared" si="1"/>
        <v>8254.9500000000007</v>
      </c>
      <c r="G30" s="9">
        <v>3110.9</v>
      </c>
      <c r="H30" s="9">
        <f t="shared" si="2"/>
        <v>5144.0500000000011</v>
      </c>
      <c r="I30" s="39"/>
      <c r="L30" s="41"/>
    </row>
    <row r="31" spans="1:12" hidden="1" x14ac:dyDescent="0.2">
      <c r="A31" s="24" t="s">
        <v>41</v>
      </c>
      <c r="B31" s="24" t="s">
        <v>7</v>
      </c>
      <c r="C31" s="9">
        <v>0</v>
      </c>
      <c r="D31" s="9">
        <v>0</v>
      </c>
      <c r="E31" s="9">
        <v>0</v>
      </c>
      <c r="F31" s="9">
        <f t="shared" si="1"/>
        <v>0</v>
      </c>
      <c r="G31" s="9">
        <v>0</v>
      </c>
      <c r="H31" s="9">
        <f t="shared" si="2"/>
        <v>0</v>
      </c>
      <c r="I31" s="39"/>
      <c r="L31" s="41"/>
    </row>
    <row r="32" spans="1:12" hidden="1" x14ac:dyDescent="0.2">
      <c r="A32" s="24" t="s">
        <v>45</v>
      </c>
      <c r="B32" s="25" t="s">
        <v>9</v>
      </c>
      <c r="C32" s="9">
        <v>0</v>
      </c>
      <c r="D32" s="9">
        <v>0</v>
      </c>
      <c r="E32" s="9">
        <v>0</v>
      </c>
      <c r="F32" s="9">
        <f t="shared" si="1"/>
        <v>0</v>
      </c>
      <c r="G32" s="9">
        <v>0</v>
      </c>
      <c r="H32" s="9">
        <f t="shared" si="2"/>
        <v>0</v>
      </c>
      <c r="I32" s="39"/>
      <c r="L32" s="41"/>
    </row>
    <row r="33" spans="1:12" x14ac:dyDescent="0.2">
      <c r="A33" s="24" t="s">
        <v>44</v>
      </c>
      <c r="B33" s="25" t="s">
        <v>31</v>
      </c>
      <c r="C33" s="9">
        <v>1500</v>
      </c>
      <c r="D33" s="9">
        <v>4129.21</v>
      </c>
      <c r="E33" s="9">
        <v>12660</v>
      </c>
      <c r="F33" s="9">
        <f t="shared" si="1"/>
        <v>18289.21</v>
      </c>
      <c r="G33" s="9">
        <v>4753.05</v>
      </c>
      <c r="H33" s="9">
        <f t="shared" si="2"/>
        <v>13536.16</v>
      </c>
      <c r="I33" s="39"/>
      <c r="L33" s="41"/>
    </row>
    <row r="34" spans="1:12" x14ac:dyDescent="0.2">
      <c r="A34" s="24" t="s">
        <v>105</v>
      </c>
      <c r="B34" s="25" t="s">
        <v>106</v>
      </c>
      <c r="C34" s="9">
        <v>1500</v>
      </c>
      <c r="D34" s="9">
        <v>2998.54</v>
      </c>
      <c r="E34" s="9">
        <v>0</v>
      </c>
      <c r="F34" s="9">
        <f t="shared" si="1"/>
        <v>4498.54</v>
      </c>
      <c r="G34" s="9">
        <v>0</v>
      </c>
      <c r="H34" s="9">
        <f t="shared" si="2"/>
        <v>4498.54</v>
      </c>
      <c r="I34" s="39"/>
      <c r="L34" s="41"/>
    </row>
    <row r="35" spans="1:12" x14ac:dyDescent="0.2">
      <c r="A35" s="24" t="s">
        <v>163</v>
      </c>
      <c r="B35" s="25" t="s">
        <v>156</v>
      </c>
      <c r="C35" s="9">
        <v>1500</v>
      </c>
      <c r="D35" s="9">
        <v>1746.16</v>
      </c>
      <c r="E35" s="9">
        <v>0</v>
      </c>
      <c r="F35" s="9">
        <f t="shared" si="1"/>
        <v>3246.16</v>
      </c>
      <c r="G35" s="9">
        <v>3066.5</v>
      </c>
      <c r="H35" s="9">
        <f t="shared" si="2"/>
        <v>179.65999999999985</v>
      </c>
      <c r="I35" s="39"/>
      <c r="L35" s="41"/>
    </row>
    <row r="36" spans="1:12" x14ac:dyDescent="0.2">
      <c r="A36" s="24" t="s">
        <v>192</v>
      </c>
      <c r="B36" s="25" t="s">
        <v>193</v>
      </c>
      <c r="C36" s="9">
        <v>1500</v>
      </c>
      <c r="D36" s="9"/>
      <c r="E36" s="9">
        <v>0</v>
      </c>
      <c r="F36" s="9">
        <f t="shared" si="1"/>
        <v>1500</v>
      </c>
      <c r="G36" s="9">
        <v>177.63</v>
      </c>
      <c r="H36" s="9">
        <f t="shared" si="2"/>
        <v>1322.37</v>
      </c>
      <c r="I36" s="39"/>
      <c r="L36" s="41"/>
    </row>
    <row r="37" spans="1:12" x14ac:dyDescent="0.2">
      <c r="A37" s="24" t="s">
        <v>43</v>
      </c>
      <c r="B37" s="25" t="s">
        <v>8</v>
      </c>
      <c r="C37" s="9">
        <v>0</v>
      </c>
      <c r="D37" s="9">
        <v>13085.64</v>
      </c>
      <c r="E37" s="9">
        <v>0</v>
      </c>
      <c r="F37" s="9">
        <f t="shared" si="1"/>
        <v>13085.64</v>
      </c>
      <c r="G37" s="9">
        <v>0</v>
      </c>
      <c r="H37" s="9">
        <f t="shared" si="2"/>
        <v>13085.64</v>
      </c>
      <c r="I37" s="39"/>
      <c r="L37" s="41"/>
    </row>
    <row r="38" spans="1:12" x14ac:dyDescent="0.2">
      <c r="A38" s="24" t="s">
        <v>47</v>
      </c>
      <c r="B38" s="25" t="s">
        <v>137</v>
      </c>
      <c r="C38" s="9">
        <v>3000</v>
      </c>
      <c r="D38" s="9">
        <v>9116.98</v>
      </c>
      <c r="E38" s="9">
        <v>3470.18</v>
      </c>
      <c r="F38" s="9">
        <f t="shared" si="1"/>
        <v>15587.16</v>
      </c>
      <c r="G38" s="9">
        <v>3888.5</v>
      </c>
      <c r="H38" s="9">
        <f t="shared" si="2"/>
        <v>11698.66</v>
      </c>
      <c r="I38" s="39"/>
      <c r="L38" s="41"/>
    </row>
    <row r="39" spans="1:12" x14ac:dyDescent="0.2">
      <c r="A39" s="24" t="s">
        <v>157</v>
      </c>
      <c r="B39" s="25" t="s">
        <v>158</v>
      </c>
      <c r="C39" s="9">
        <v>250</v>
      </c>
      <c r="D39" s="9">
        <v>0</v>
      </c>
      <c r="E39" s="9">
        <v>200</v>
      </c>
      <c r="F39" s="9">
        <f t="shared" si="1"/>
        <v>450</v>
      </c>
      <c r="G39" s="9">
        <v>351.85</v>
      </c>
      <c r="H39" s="9">
        <f t="shared" si="2"/>
        <v>98.149999999999977</v>
      </c>
      <c r="I39" s="39"/>
      <c r="L39" s="41"/>
    </row>
    <row r="40" spans="1:12" x14ac:dyDescent="0.2">
      <c r="A40" s="24" t="s">
        <v>77</v>
      </c>
      <c r="B40" s="25" t="s">
        <v>159</v>
      </c>
      <c r="C40" s="9">
        <v>350</v>
      </c>
      <c r="D40" s="9">
        <v>0</v>
      </c>
      <c r="E40" s="9">
        <v>0</v>
      </c>
      <c r="F40" s="9">
        <f t="shared" si="1"/>
        <v>350</v>
      </c>
      <c r="G40" s="9">
        <v>78.06</v>
      </c>
      <c r="H40" s="9">
        <f t="shared" si="2"/>
        <v>271.94</v>
      </c>
      <c r="I40" s="39"/>
      <c r="L40" s="41"/>
    </row>
    <row r="41" spans="1:12" x14ac:dyDescent="0.2">
      <c r="A41" s="24" t="s">
        <v>178</v>
      </c>
      <c r="B41" s="25" t="s">
        <v>179</v>
      </c>
      <c r="C41" s="9">
        <v>300</v>
      </c>
      <c r="D41" s="9"/>
      <c r="E41" s="9"/>
      <c r="F41" s="9">
        <f t="shared" si="1"/>
        <v>300</v>
      </c>
      <c r="G41" s="9">
        <v>207.42</v>
      </c>
      <c r="H41" s="9">
        <f t="shared" si="2"/>
        <v>92.580000000000013</v>
      </c>
      <c r="I41" s="39"/>
      <c r="L41" s="41"/>
    </row>
    <row r="42" spans="1:12" x14ac:dyDescent="0.2">
      <c r="A42" s="24" t="s">
        <v>160</v>
      </c>
      <c r="B42" s="24" t="s">
        <v>161</v>
      </c>
      <c r="C42" s="9">
        <v>250</v>
      </c>
      <c r="D42" s="9">
        <v>0</v>
      </c>
      <c r="E42" s="9">
        <v>0</v>
      </c>
      <c r="F42" s="9">
        <f t="shared" ref="F42" si="4">C42+D42+E42</f>
        <v>250</v>
      </c>
      <c r="G42" s="9">
        <v>107</v>
      </c>
      <c r="H42" s="9">
        <f t="shared" ref="H42" si="5">F42-G42</f>
        <v>143</v>
      </c>
      <c r="I42" s="39"/>
      <c r="L42" s="41"/>
    </row>
    <row r="43" spans="1:12" x14ac:dyDescent="0.2">
      <c r="A43" s="24" t="s">
        <v>42</v>
      </c>
      <c r="B43" s="25" t="s">
        <v>109</v>
      </c>
      <c r="C43" s="9">
        <v>3350</v>
      </c>
      <c r="D43" s="9">
        <v>0</v>
      </c>
      <c r="E43" s="9">
        <v>600</v>
      </c>
      <c r="F43" s="9">
        <f t="shared" si="1"/>
        <v>3950</v>
      </c>
      <c r="G43" s="9">
        <v>1807.5</v>
      </c>
      <c r="H43" s="9">
        <f t="shared" si="2"/>
        <v>2142.5</v>
      </c>
      <c r="I43" s="39"/>
      <c r="L43" s="41"/>
    </row>
    <row r="44" spans="1:12" x14ac:dyDescent="0.2">
      <c r="A44" s="23" t="s">
        <v>91</v>
      </c>
      <c r="B44" s="24" t="s">
        <v>97</v>
      </c>
      <c r="C44" s="9">
        <v>1700</v>
      </c>
      <c r="D44" s="9">
        <v>0</v>
      </c>
      <c r="E44" s="9">
        <v>0</v>
      </c>
      <c r="F44" s="9">
        <f t="shared" si="1"/>
        <v>1700</v>
      </c>
      <c r="G44" s="9">
        <v>0</v>
      </c>
      <c r="H44" s="9">
        <f t="shared" si="2"/>
        <v>1700</v>
      </c>
      <c r="I44" s="39"/>
      <c r="L44" s="41"/>
    </row>
    <row r="45" spans="1:12" x14ac:dyDescent="0.2">
      <c r="A45" s="24" t="s">
        <v>50</v>
      </c>
      <c r="B45" s="24" t="s">
        <v>139</v>
      </c>
      <c r="C45" s="9">
        <v>0</v>
      </c>
      <c r="D45" s="9"/>
      <c r="E45" s="9">
        <v>500</v>
      </c>
      <c r="F45" s="9">
        <f t="shared" si="1"/>
        <v>500</v>
      </c>
      <c r="G45" s="9">
        <v>348.6</v>
      </c>
      <c r="H45" s="9">
        <f t="shared" si="2"/>
        <v>151.39999999999998</v>
      </c>
      <c r="I45" s="39"/>
      <c r="L45" s="41"/>
    </row>
    <row r="46" spans="1:12" x14ac:dyDescent="0.2">
      <c r="A46" s="24" t="s">
        <v>195</v>
      </c>
      <c r="B46" s="24" t="s">
        <v>196</v>
      </c>
      <c r="C46" s="9">
        <v>0</v>
      </c>
      <c r="D46" s="9"/>
      <c r="E46" s="9">
        <v>250</v>
      </c>
      <c r="F46" s="9">
        <f t="shared" si="1"/>
        <v>250</v>
      </c>
      <c r="G46" s="9">
        <v>111.25</v>
      </c>
      <c r="H46" s="9">
        <f t="shared" si="2"/>
        <v>138.75</v>
      </c>
      <c r="I46" s="39"/>
      <c r="L46" s="41"/>
    </row>
    <row r="47" spans="1:12" x14ac:dyDescent="0.2">
      <c r="A47" s="23" t="s">
        <v>166</v>
      </c>
      <c r="B47" s="24" t="s">
        <v>167</v>
      </c>
      <c r="C47" s="9">
        <v>0</v>
      </c>
      <c r="D47" s="9">
        <v>0</v>
      </c>
      <c r="E47" s="9">
        <v>375</v>
      </c>
      <c r="F47" s="9">
        <f t="shared" ref="F47:F48" si="6">C47+D47+E47</f>
        <v>375</v>
      </c>
      <c r="G47" s="9">
        <v>0</v>
      </c>
      <c r="H47" s="9">
        <f t="shared" ref="H47:H48" si="7">F47-G47</f>
        <v>375</v>
      </c>
      <c r="I47" s="39"/>
      <c r="L47" s="41"/>
    </row>
    <row r="48" spans="1:12" x14ac:dyDescent="0.2">
      <c r="A48" s="24" t="s">
        <v>180</v>
      </c>
      <c r="B48" s="25" t="s">
        <v>181</v>
      </c>
      <c r="C48" s="9">
        <v>300</v>
      </c>
      <c r="D48" s="9">
        <v>0</v>
      </c>
      <c r="E48" s="9">
        <v>0</v>
      </c>
      <c r="F48" s="9">
        <f t="shared" si="6"/>
        <v>300</v>
      </c>
      <c r="G48" s="9">
        <v>103.03</v>
      </c>
      <c r="H48" s="9">
        <f t="shared" si="7"/>
        <v>196.97</v>
      </c>
      <c r="I48" s="39"/>
      <c r="L48" s="41"/>
    </row>
    <row r="49" spans="1:12" x14ac:dyDescent="0.2">
      <c r="A49" s="23" t="s">
        <v>100</v>
      </c>
      <c r="B49" s="24" t="s">
        <v>110</v>
      </c>
      <c r="C49" s="9">
        <v>420</v>
      </c>
      <c r="D49" s="9">
        <v>0</v>
      </c>
      <c r="E49" s="9">
        <v>0</v>
      </c>
      <c r="F49" s="9">
        <f t="shared" si="1"/>
        <v>420</v>
      </c>
      <c r="G49" s="9">
        <v>420</v>
      </c>
      <c r="H49" s="9">
        <f t="shared" si="2"/>
        <v>0</v>
      </c>
      <c r="I49" s="39"/>
      <c r="L49" s="41"/>
    </row>
    <row r="50" spans="1:12" x14ac:dyDescent="0.2">
      <c r="A50" s="23" t="s">
        <v>162</v>
      </c>
      <c r="B50" s="24" t="s">
        <v>33</v>
      </c>
      <c r="C50" s="9">
        <v>250</v>
      </c>
      <c r="D50" s="9">
        <v>0</v>
      </c>
      <c r="E50" s="9">
        <v>0</v>
      </c>
      <c r="F50" s="9">
        <f t="shared" si="1"/>
        <v>250</v>
      </c>
      <c r="G50" s="9">
        <v>0</v>
      </c>
      <c r="H50" s="9">
        <f t="shared" si="2"/>
        <v>250</v>
      </c>
      <c r="I50" s="39"/>
      <c r="L50" s="41"/>
    </row>
    <row r="51" spans="1:12" x14ac:dyDescent="0.2">
      <c r="A51" s="23" t="s">
        <v>55</v>
      </c>
      <c r="B51" s="24" t="s">
        <v>164</v>
      </c>
      <c r="C51" s="9">
        <v>0</v>
      </c>
      <c r="D51" s="9">
        <v>0</v>
      </c>
      <c r="E51" s="9">
        <v>300</v>
      </c>
      <c r="F51" s="9">
        <f t="shared" si="1"/>
        <v>300</v>
      </c>
      <c r="G51" s="9">
        <v>268.63</v>
      </c>
      <c r="H51" s="9">
        <f t="shared" si="2"/>
        <v>31.370000000000005</v>
      </c>
      <c r="I51" s="39"/>
      <c r="L51" s="41"/>
    </row>
    <row r="52" spans="1:12" x14ac:dyDescent="0.2">
      <c r="A52" s="24" t="s">
        <v>86</v>
      </c>
      <c r="B52" s="24" t="s">
        <v>197</v>
      </c>
      <c r="C52" s="9">
        <v>0</v>
      </c>
      <c r="D52" s="9">
        <v>0</v>
      </c>
      <c r="E52" s="9">
        <v>600</v>
      </c>
      <c r="F52" s="9">
        <f t="shared" si="1"/>
        <v>600</v>
      </c>
      <c r="G52" s="9">
        <v>600</v>
      </c>
      <c r="H52" s="9">
        <f t="shared" si="2"/>
        <v>0</v>
      </c>
      <c r="I52" s="39"/>
      <c r="L52" s="41"/>
    </row>
    <row r="53" spans="1:12" x14ac:dyDescent="0.2">
      <c r="A53" s="24" t="s">
        <v>57</v>
      </c>
      <c r="B53" s="24" t="s">
        <v>165</v>
      </c>
      <c r="C53" s="9">
        <v>500</v>
      </c>
      <c r="D53" s="9">
        <v>0</v>
      </c>
      <c r="E53" s="9">
        <v>140</v>
      </c>
      <c r="F53" s="9">
        <f t="shared" si="1"/>
        <v>640</v>
      </c>
      <c r="G53" s="9">
        <v>241.97</v>
      </c>
      <c r="H53" s="9">
        <f>F53-G53</f>
        <v>398.03</v>
      </c>
      <c r="I53" s="39"/>
      <c r="L53" s="41"/>
    </row>
    <row r="54" spans="1:12" x14ac:dyDescent="0.2">
      <c r="A54" s="23" t="s">
        <v>198</v>
      </c>
      <c r="B54" s="24" t="s">
        <v>199</v>
      </c>
      <c r="C54" s="9">
        <v>0</v>
      </c>
      <c r="D54" s="9"/>
      <c r="E54" s="9">
        <v>273.27999999999997</v>
      </c>
      <c r="F54" s="9">
        <f t="shared" si="1"/>
        <v>273.27999999999997</v>
      </c>
      <c r="G54" s="9">
        <v>123.28</v>
      </c>
      <c r="H54" s="9">
        <f>F54-G54</f>
        <v>149.99999999999997</v>
      </c>
      <c r="I54" s="39"/>
      <c r="L54" s="41"/>
    </row>
    <row r="55" spans="1:12" x14ac:dyDescent="0.2">
      <c r="A55" s="24" t="s">
        <v>51</v>
      </c>
      <c r="B55" s="24" t="s">
        <v>200</v>
      </c>
      <c r="C55" s="9">
        <v>2000</v>
      </c>
      <c r="D55" s="9">
        <v>0</v>
      </c>
      <c r="E55" s="9">
        <v>0</v>
      </c>
      <c r="F55" s="9">
        <f t="shared" ref="F55:F59" si="8">C55+D55+E55</f>
        <v>2000</v>
      </c>
      <c r="G55" s="9">
        <v>120.22</v>
      </c>
      <c r="H55" s="9">
        <f t="shared" ref="H55:H56" si="9">F55-G55</f>
        <v>1879.78</v>
      </c>
      <c r="I55" s="39"/>
      <c r="L55" s="41"/>
    </row>
    <row r="56" spans="1:12" x14ac:dyDescent="0.2">
      <c r="A56" s="23" t="s">
        <v>202</v>
      </c>
      <c r="B56" s="24" t="s">
        <v>203</v>
      </c>
      <c r="C56" s="9">
        <v>0</v>
      </c>
      <c r="D56" s="9"/>
      <c r="E56" s="9">
        <v>250</v>
      </c>
      <c r="F56" s="9">
        <f t="shared" si="8"/>
        <v>250</v>
      </c>
      <c r="G56" s="9">
        <v>0</v>
      </c>
      <c r="H56" s="9">
        <f t="shared" si="9"/>
        <v>250</v>
      </c>
      <c r="I56" s="39"/>
      <c r="L56" s="41"/>
    </row>
    <row r="57" spans="1:12" x14ac:dyDescent="0.2">
      <c r="A57" s="24" t="s">
        <v>205</v>
      </c>
      <c r="B57" s="25" t="s">
        <v>204</v>
      </c>
      <c r="C57" s="9">
        <v>0</v>
      </c>
      <c r="D57" s="9">
        <v>0</v>
      </c>
      <c r="E57" s="9">
        <v>377.2</v>
      </c>
      <c r="F57" s="9">
        <f t="shared" si="8"/>
        <v>377.2</v>
      </c>
      <c r="G57" s="9">
        <v>0</v>
      </c>
      <c r="H57" s="9">
        <f t="shared" si="2"/>
        <v>377.2</v>
      </c>
      <c r="I57" s="39"/>
      <c r="L57" s="41"/>
    </row>
    <row r="58" spans="1:12" x14ac:dyDescent="0.2">
      <c r="A58" s="23" t="s">
        <v>68</v>
      </c>
      <c r="B58" s="25" t="s">
        <v>138</v>
      </c>
      <c r="C58" s="9">
        <v>950</v>
      </c>
      <c r="D58" s="9"/>
      <c r="E58" s="9">
        <v>0</v>
      </c>
      <c r="F58" s="9">
        <f t="shared" si="8"/>
        <v>950</v>
      </c>
      <c r="G58" s="9">
        <v>458.5</v>
      </c>
      <c r="H58" s="9">
        <f t="shared" si="2"/>
        <v>491.5</v>
      </c>
      <c r="I58" s="39"/>
      <c r="L58" s="41"/>
    </row>
    <row r="59" spans="1:12" x14ac:dyDescent="0.2">
      <c r="A59" s="24" t="s">
        <v>73</v>
      </c>
      <c r="B59" s="25" t="s">
        <v>206</v>
      </c>
      <c r="C59" s="9">
        <v>420</v>
      </c>
      <c r="D59" s="9"/>
      <c r="E59" s="9">
        <v>578</v>
      </c>
      <c r="F59" s="9">
        <f t="shared" si="8"/>
        <v>998</v>
      </c>
      <c r="G59" s="9">
        <v>797.3</v>
      </c>
      <c r="H59" s="9">
        <f t="shared" si="2"/>
        <v>200.70000000000005</v>
      </c>
      <c r="I59" s="39"/>
      <c r="L59" s="41"/>
    </row>
    <row r="60" spans="1:12" x14ac:dyDescent="0.2">
      <c r="A60" s="23" t="s">
        <v>74</v>
      </c>
      <c r="B60" s="25" t="s">
        <v>168</v>
      </c>
      <c r="C60" s="9">
        <v>250</v>
      </c>
      <c r="D60" s="9">
        <v>0</v>
      </c>
      <c r="E60" s="9">
        <v>0</v>
      </c>
      <c r="F60" s="9">
        <f t="shared" si="1"/>
        <v>250</v>
      </c>
      <c r="G60" s="9">
        <v>250</v>
      </c>
      <c r="H60" s="9">
        <f t="shared" si="2"/>
        <v>0</v>
      </c>
      <c r="I60" s="39"/>
      <c r="L60" s="41"/>
    </row>
    <row r="61" spans="1:12" x14ac:dyDescent="0.2">
      <c r="A61" s="23" t="s">
        <v>169</v>
      </c>
      <c r="B61" s="25" t="s">
        <v>170</v>
      </c>
      <c r="C61" s="9">
        <v>500</v>
      </c>
      <c r="D61" s="9">
        <v>0</v>
      </c>
      <c r="E61" s="9">
        <v>0</v>
      </c>
      <c r="F61" s="9">
        <f t="shared" si="1"/>
        <v>500</v>
      </c>
      <c r="G61" s="9">
        <v>163.32</v>
      </c>
      <c r="H61" s="9">
        <f t="shared" si="2"/>
        <v>336.68</v>
      </c>
      <c r="I61" s="39"/>
      <c r="L61" s="41"/>
    </row>
    <row r="62" spans="1:12" x14ac:dyDescent="0.2">
      <c r="A62" s="23" t="s">
        <v>46</v>
      </c>
      <c r="B62" s="25" t="s">
        <v>207</v>
      </c>
      <c r="C62" s="9">
        <v>1100</v>
      </c>
      <c r="D62" s="9"/>
      <c r="E62" s="9">
        <v>1225</v>
      </c>
      <c r="F62" s="9">
        <f t="shared" si="1"/>
        <v>2325</v>
      </c>
      <c r="G62" s="9">
        <v>1501</v>
      </c>
      <c r="H62" s="9">
        <f t="shared" si="2"/>
        <v>824</v>
      </c>
      <c r="I62" s="39"/>
      <c r="L62" s="41"/>
    </row>
    <row r="63" spans="1:12" x14ac:dyDescent="0.2">
      <c r="A63" s="24" t="s">
        <v>49</v>
      </c>
      <c r="B63" s="25" t="s">
        <v>111</v>
      </c>
      <c r="C63" s="9">
        <v>0</v>
      </c>
      <c r="D63" s="9">
        <v>0</v>
      </c>
      <c r="E63" s="9">
        <v>205</v>
      </c>
      <c r="F63" s="9">
        <f t="shared" si="1"/>
        <v>205</v>
      </c>
      <c r="G63" s="9">
        <v>138.80000000000001</v>
      </c>
      <c r="H63" s="9">
        <f t="shared" si="2"/>
        <v>66.199999999999989</v>
      </c>
      <c r="I63" s="39"/>
      <c r="L63" s="41"/>
    </row>
    <row r="64" spans="1:12" x14ac:dyDescent="0.2">
      <c r="A64" s="24" t="s">
        <v>81</v>
      </c>
      <c r="B64" s="25" t="s">
        <v>141</v>
      </c>
      <c r="C64" s="9">
        <v>550</v>
      </c>
      <c r="D64" s="9">
        <v>0</v>
      </c>
      <c r="E64" s="9">
        <v>0</v>
      </c>
      <c r="F64" s="9">
        <f t="shared" si="1"/>
        <v>550</v>
      </c>
      <c r="G64" s="9">
        <v>76</v>
      </c>
      <c r="H64" s="9">
        <f t="shared" si="2"/>
        <v>474</v>
      </c>
      <c r="I64" s="39"/>
      <c r="L64" s="41"/>
    </row>
    <row r="65" spans="1:12" x14ac:dyDescent="0.2">
      <c r="A65" s="24" t="s">
        <v>146</v>
      </c>
      <c r="B65" s="25" t="s">
        <v>112</v>
      </c>
      <c r="C65" s="9">
        <v>450</v>
      </c>
      <c r="D65" s="9">
        <v>0</v>
      </c>
      <c r="E65" s="9">
        <v>0</v>
      </c>
      <c r="F65" s="9">
        <f t="shared" si="1"/>
        <v>450</v>
      </c>
      <c r="G65" s="9">
        <v>400.5</v>
      </c>
      <c r="H65" s="9">
        <f t="shared" si="2"/>
        <v>49.5</v>
      </c>
      <c r="I65" s="39"/>
      <c r="L65" s="41"/>
    </row>
    <row r="66" spans="1:12" x14ac:dyDescent="0.2">
      <c r="A66" s="24" t="s">
        <v>82</v>
      </c>
      <c r="B66" s="25" t="s">
        <v>171</v>
      </c>
      <c r="C66" s="9">
        <v>1740</v>
      </c>
      <c r="D66" s="9">
        <v>0</v>
      </c>
      <c r="E66" s="9">
        <v>0</v>
      </c>
      <c r="F66" s="9">
        <f t="shared" si="1"/>
        <v>1740</v>
      </c>
      <c r="G66" s="9">
        <v>1611.05</v>
      </c>
      <c r="H66" s="9">
        <f t="shared" si="2"/>
        <v>128.95000000000005</v>
      </c>
      <c r="I66" s="39"/>
      <c r="L66" s="41"/>
    </row>
    <row r="67" spans="1:12" x14ac:dyDescent="0.2">
      <c r="A67" s="24" t="s">
        <v>176</v>
      </c>
      <c r="B67" s="25" t="s">
        <v>177</v>
      </c>
      <c r="C67" s="9">
        <v>500</v>
      </c>
      <c r="D67" s="9"/>
      <c r="E67" s="9">
        <v>0</v>
      </c>
      <c r="F67" s="9">
        <f t="shared" si="1"/>
        <v>500</v>
      </c>
      <c r="G67" s="9">
        <v>0</v>
      </c>
      <c r="H67" s="9">
        <f t="shared" si="2"/>
        <v>500</v>
      </c>
      <c r="I67" s="39"/>
      <c r="L67" s="41"/>
    </row>
    <row r="68" spans="1:12" x14ac:dyDescent="0.2">
      <c r="A68" s="23" t="s">
        <v>75</v>
      </c>
      <c r="B68" s="24" t="s">
        <v>172</v>
      </c>
      <c r="C68" s="9">
        <v>0</v>
      </c>
      <c r="D68" s="9">
        <v>560.20000000000005</v>
      </c>
      <c r="E68" s="9">
        <v>0</v>
      </c>
      <c r="F68" s="9">
        <f t="shared" ref="F68" si="10">C68+D68+E68</f>
        <v>560.20000000000005</v>
      </c>
      <c r="G68" s="9">
        <v>259</v>
      </c>
      <c r="H68" s="9">
        <f t="shared" ref="H68" si="11">F68-G68</f>
        <v>301.20000000000005</v>
      </c>
      <c r="I68" s="39"/>
      <c r="L68" s="41"/>
    </row>
    <row r="69" spans="1:12" x14ac:dyDescent="0.2">
      <c r="A69" s="23" t="s">
        <v>87</v>
      </c>
      <c r="B69" s="24" t="s">
        <v>173</v>
      </c>
      <c r="C69" s="9">
        <v>0</v>
      </c>
      <c r="D69" s="9">
        <v>0</v>
      </c>
      <c r="E69" s="9">
        <v>250</v>
      </c>
      <c r="F69" s="9">
        <f t="shared" si="1"/>
        <v>250</v>
      </c>
      <c r="G69" s="9">
        <v>0</v>
      </c>
      <c r="H69" s="9">
        <f t="shared" si="2"/>
        <v>250</v>
      </c>
      <c r="I69" s="39"/>
      <c r="L69" s="41"/>
    </row>
    <row r="70" spans="1:12" x14ac:dyDescent="0.2">
      <c r="A70" s="24" t="s">
        <v>65</v>
      </c>
      <c r="B70" s="24" t="s">
        <v>93</v>
      </c>
      <c r="C70" s="9">
        <v>400</v>
      </c>
      <c r="D70" s="9">
        <v>0</v>
      </c>
      <c r="E70" s="9">
        <v>25.97</v>
      </c>
      <c r="F70" s="9">
        <f t="shared" si="1"/>
        <v>425.97</v>
      </c>
      <c r="G70" s="9">
        <v>410</v>
      </c>
      <c r="H70" s="9">
        <f t="shared" si="2"/>
        <v>15.970000000000027</v>
      </c>
      <c r="I70" s="39"/>
      <c r="L70" s="41"/>
    </row>
    <row r="71" spans="1:12" x14ac:dyDescent="0.2">
      <c r="A71" s="24" t="s">
        <v>52</v>
      </c>
      <c r="B71" s="25" t="s">
        <v>113</v>
      </c>
      <c r="C71" s="9">
        <v>2350</v>
      </c>
      <c r="D71" s="9">
        <v>0</v>
      </c>
      <c r="E71" s="9">
        <v>808.75</v>
      </c>
      <c r="F71" s="9">
        <f t="shared" si="1"/>
        <v>3158.75</v>
      </c>
      <c r="G71" s="9">
        <v>2147.38</v>
      </c>
      <c r="H71" s="9">
        <f t="shared" si="2"/>
        <v>1011.3699999999999</v>
      </c>
      <c r="I71" s="39"/>
      <c r="L71" s="41"/>
    </row>
    <row r="72" spans="1:12" hidden="1" x14ac:dyDescent="0.2">
      <c r="A72" s="23" t="s">
        <v>83</v>
      </c>
      <c r="B72" s="24" t="s">
        <v>140</v>
      </c>
      <c r="C72" s="9">
        <v>0</v>
      </c>
      <c r="D72" s="9">
        <v>0</v>
      </c>
      <c r="E72" s="9">
        <v>0</v>
      </c>
      <c r="F72" s="9">
        <f t="shared" si="1"/>
        <v>0</v>
      </c>
      <c r="G72" s="9">
        <v>0</v>
      </c>
      <c r="H72" s="9">
        <f t="shared" si="2"/>
        <v>0</v>
      </c>
      <c r="I72" s="39"/>
      <c r="L72" s="41"/>
    </row>
    <row r="73" spans="1:12" x14ac:dyDescent="0.2">
      <c r="A73" s="24" t="s">
        <v>53</v>
      </c>
      <c r="B73" s="25" t="s">
        <v>174</v>
      </c>
      <c r="C73" s="9">
        <v>2000</v>
      </c>
      <c r="D73" s="9">
        <v>0</v>
      </c>
      <c r="E73" s="9">
        <v>1350</v>
      </c>
      <c r="F73" s="9">
        <f t="shared" si="1"/>
        <v>3350</v>
      </c>
      <c r="G73" s="9">
        <v>0</v>
      </c>
      <c r="H73" s="9">
        <f t="shared" si="2"/>
        <v>3350</v>
      </c>
      <c r="I73" s="39"/>
      <c r="L73" s="41"/>
    </row>
    <row r="74" spans="1:12" x14ac:dyDescent="0.2">
      <c r="A74" s="24" t="s">
        <v>144</v>
      </c>
      <c r="B74" s="25" t="s">
        <v>175</v>
      </c>
      <c r="C74" s="9">
        <v>250</v>
      </c>
      <c r="D74" s="9"/>
      <c r="E74" s="9">
        <v>110</v>
      </c>
      <c r="F74" s="9">
        <f t="shared" si="1"/>
        <v>360</v>
      </c>
      <c r="G74" s="9">
        <v>285.5</v>
      </c>
      <c r="H74" s="9">
        <f t="shared" si="2"/>
        <v>74.5</v>
      </c>
      <c r="I74" s="39"/>
      <c r="L74" s="41"/>
    </row>
    <row r="75" spans="1:12" x14ac:dyDescent="0.2">
      <c r="A75" s="24" t="s">
        <v>107</v>
      </c>
      <c r="B75" s="25" t="s">
        <v>108</v>
      </c>
      <c r="C75" s="9">
        <v>1500</v>
      </c>
      <c r="D75" s="9">
        <v>0</v>
      </c>
      <c r="E75" s="9">
        <v>0</v>
      </c>
      <c r="F75" s="9">
        <f t="shared" si="1"/>
        <v>1500</v>
      </c>
      <c r="G75" s="9">
        <v>1448.94</v>
      </c>
      <c r="H75" s="9">
        <f t="shared" si="2"/>
        <v>51.059999999999945</v>
      </c>
      <c r="I75" s="39"/>
      <c r="L75" s="41"/>
    </row>
    <row r="76" spans="1:12" x14ac:dyDescent="0.2">
      <c r="A76" s="24" t="s">
        <v>54</v>
      </c>
      <c r="B76" s="25" t="s">
        <v>114</v>
      </c>
      <c r="C76" s="9">
        <v>4650</v>
      </c>
      <c r="D76" s="9">
        <v>0</v>
      </c>
      <c r="E76" s="9">
        <v>0</v>
      </c>
      <c r="F76" s="9">
        <f t="shared" si="1"/>
        <v>4650</v>
      </c>
      <c r="G76" s="9">
        <v>2483.75</v>
      </c>
      <c r="H76" s="9">
        <f t="shared" si="2"/>
        <v>2166.25</v>
      </c>
      <c r="I76" s="39"/>
      <c r="L76" s="41"/>
    </row>
    <row r="77" spans="1:12" hidden="1" x14ac:dyDescent="0.2">
      <c r="A77" s="23" t="s">
        <v>63</v>
      </c>
      <c r="B77" s="24" t="s">
        <v>12</v>
      </c>
      <c r="C77" s="9">
        <v>0</v>
      </c>
      <c r="D77" s="9">
        <v>0</v>
      </c>
      <c r="E77" s="9">
        <v>0</v>
      </c>
      <c r="F77" s="9">
        <f t="shared" si="1"/>
        <v>0</v>
      </c>
      <c r="G77" s="9">
        <v>0</v>
      </c>
      <c r="H77" s="9">
        <f t="shared" si="2"/>
        <v>0</v>
      </c>
      <c r="I77" s="39"/>
      <c r="L77" s="41"/>
    </row>
    <row r="78" spans="1:12" hidden="1" x14ac:dyDescent="0.2">
      <c r="A78" s="24" t="s">
        <v>55</v>
      </c>
      <c r="B78" s="24" t="s">
        <v>10</v>
      </c>
      <c r="C78" s="9">
        <v>0</v>
      </c>
      <c r="D78" s="9">
        <v>0</v>
      </c>
      <c r="E78" s="9">
        <v>0</v>
      </c>
      <c r="F78" s="9">
        <f t="shared" si="1"/>
        <v>0</v>
      </c>
      <c r="G78" s="9">
        <v>0</v>
      </c>
      <c r="H78" s="9">
        <f t="shared" si="2"/>
        <v>0</v>
      </c>
      <c r="I78" s="39"/>
      <c r="L78" s="41"/>
    </row>
    <row r="79" spans="1:12" x14ac:dyDescent="0.2">
      <c r="A79" s="24" t="s">
        <v>145</v>
      </c>
      <c r="B79" s="25" t="s">
        <v>208</v>
      </c>
      <c r="C79" s="9">
        <v>250</v>
      </c>
      <c r="D79" s="9">
        <v>0</v>
      </c>
      <c r="E79" s="9">
        <v>0</v>
      </c>
      <c r="F79" s="9">
        <f t="shared" si="1"/>
        <v>250</v>
      </c>
      <c r="G79" s="9">
        <v>0</v>
      </c>
      <c r="H79" s="9">
        <f t="shared" si="2"/>
        <v>250</v>
      </c>
      <c r="I79" s="39"/>
      <c r="L79" s="41"/>
    </row>
    <row r="80" spans="1:12" hidden="1" x14ac:dyDescent="0.2">
      <c r="A80" s="23" t="s">
        <v>86</v>
      </c>
      <c r="B80" s="24" t="s">
        <v>19</v>
      </c>
      <c r="C80" s="9">
        <v>0</v>
      </c>
      <c r="D80" s="9">
        <v>0</v>
      </c>
      <c r="E80" s="9">
        <v>0</v>
      </c>
      <c r="F80" s="9">
        <f t="shared" si="1"/>
        <v>0</v>
      </c>
      <c r="G80" s="9">
        <v>0</v>
      </c>
      <c r="H80" s="9">
        <f t="shared" si="2"/>
        <v>0</v>
      </c>
      <c r="I80" s="39"/>
      <c r="L80" s="41"/>
    </row>
    <row r="81" spans="1:12" x14ac:dyDescent="0.2">
      <c r="A81" s="24" t="s">
        <v>182</v>
      </c>
      <c r="B81" s="25" t="s">
        <v>183</v>
      </c>
      <c r="C81" s="9">
        <v>700</v>
      </c>
      <c r="D81" s="9">
        <v>0</v>
      </c>
      <c r="E81" s="9">
        <v>200</v>
      </c>
      <c r="F81" s="9">
        <f t="shared" ref="F81" si="12">C81+D81+E81</f>
        <v>900</v>
      </c>
      <c r="G81" s="9">
        <v>231</v>
      </c>
      <c r="H81" s="9">
        <f t="shared" ref="H81" si="13">F81-G81</f>
        <v>669</v>
      </c>
      <c r="I81" s="39"/>
      <c r="L81" s="41"/>
    </row>
    <row r="82" spans="1:12" x14ac:dyDescent="0.2">
      <c r="A82" s="24" t="s">
        <v>72</v>
      </c>
      <c r="B82" s="25" t="s">
        <v>17</v>
      </c>
      <c r="C82" s="9">
        <v>300</v>
      </c>
      <c r="D82" s="9">
        <v>0</v>
      </c>
      <c r="E82" s="9">
        <v>0</v>
      </c>
      <c r="F82" s="9">
        <f t="shared" si="1"/>
        <v>300</v>
      </c>
      <c r="G82" s="9">
        <v>217</v>
      </c>
      <c r="H82" s="9">
        <f t="shared" si="2"/>
        <v>83</v>
      </c>
      <c r="I82" s="39"/>
      <c r="L82" s="41"/>
    </row>
    <row r="83" spans="1:12" x14ac:dyDescent="0.2">
      <c r="A83" s="24" t="s">
        <v>56</v>
      </c>
      <c r="B83" s="25" t="s">
        <v>115</v>
      </c>
      <c r="C83" s="9">
        <v>650</v>
      </c>
      <c r="D83" s="9">
        <v>0</v>
      </c>
      <c r="E83" s="9">
        <v>0</v>
      </c>
      <c r="F83" s="9">
        <f t="shared" si="1"/>
        <v>650</v>
      </c>
      <c r="G83" s="9">
        <v>367</v>
      </c>
      <c r="H83" s="9">
        <f t="shared" si="2"/>
        <v>283</v>
      </c>
      <c r="I83" s="39"/>
      <c r="L83" s="41"/>
    </row>
    <row r="84" spans="1:12" x14ac:dyDescent="0.2">
      <c r="A84" s="24" t="s">
        <v>59</v>
      </c>
      <c r="B84" s="25" t="s">
        <v>11</v>
      </c>
      <c r="C84" s="9">
        <v>1050</v>
      </c>
      <c r="D84" s="9">
        <v>0</v>
      </c>
      <c r="E84" s="9">
        <v>0</v>
      </c>
      <c r="F84" s="9">
        <f t="shared" si="1"/>
        <v>1050</v>
      </c>
      <c r="G84" s="9">
        <v>116.14</v>
      </c>
      <c r="H84" s="9">
        <f t="shared" si="2"/>
        <v>933.86</v>
      </c>
      <c r="I84" s="39"/>
      <c r="L84" s="41"/>
    </row>
    <row r="85" spans="1:12" x14ac:dyDescent="0.2">
      <c r="A85" s="24" t="s">
        <v>209</v>
      </c>
      <c r="B85" s="24" t="s">
        <v>210</v>
      </c>
      <c r="C85" s="9">
        <v>0</v>
      </c>
      <c r="D85" s="9">
        <v>0</v>
      </c>
      <c r="E85" s="9">
        <v>250</v>
      </c>
      <c r="F85" s="9">
        <f t="shared" si="1"/>
        <v>250</v>
      </c>
      <c r="G85" s="9">
        <v>39.229999999999997</v>
      </c>
      <c r="H85" s="9">
        <f t="shared" si="2"/>
        <v>210.77</v>
      </c>
      <c r="I85" s="39"/>
      <c r="L85" s="41"/>
    </row>
    <row r="86" spans="1:12" x14ac:dyDescent="0.2">
      <c r="A86" s="24" t="s">
        <v>62</v>
      </c>
      <c r="B86" s="25" t="s">
        <v>142</v>
      </c>
      <c r="C86" s="9">
        <v>57123.91</v>
      </c>
      <c r="D86" s="9">
        <v>0</v>
      </c>
      <c r="E86" s="9">
        <v>0</v>
      </c>
      <c r="F86" s="9">
        <f t="shared" si="1"/>
        <v>57123.91</v>
      </c>
      <c r="G86" s="9">
        <v>11428.2</v>
      </c>
      <c r="H86" s="9">
        <f t="shared" si="2"/>
        <v>45695.710000000006</v>
      </c>
      <c r="I86" s="39"/>
      <c r="L86" s="41"/>
    </row>
    <row r="87" spans="1:12" x14ac:dyDescent="0.2">
      <c r="A87" s="23" t="s">
        <v>90</v>
      </c>
      <c r="B87" s="24" t="s">
        <v>22</v>
      </c>
      <c r="C87" s="9">
        <v>500</v>
      </c>
      <c r="D87" s="9">
        <v>26</v>
      </c>
      <c r="E87" s="9">
        <v>0</v>
      </c>
      <c r="F87" s="9">
        <f t="shared" si="1"/>
        <v>526</v>
      </c>
      <c r="G87" s="9">
        <v>164.45</v>
      </c>
      <c r="H87" s="9">
        <f t="shared" si="2"/>
        <v>361.55</v>
      </c>
      <c r="I87" s="39"/>
      <c r="L87" s="41"/>
    </row>
    <row r="88" spans="1:12" ht="12.75" hidden="1" customHeight="1" x14ac:dyDescent="0.2">
      <c r="A88" s="24" t="s">
        <v>64</v>
      </c>
      <c r="B88" s="25" t="s">
        <v>13</v>
      </c>
      <c r="C88" s="9">
        <v>0</v>
      </c>
      <c r="D88" s="9">
        <v>0</v>
      </c>
      <c r="E88" s="9">
        <v>0</v>
      </c>
      <c r="F88" s="9">
        <f t="shared" si="1"/>
        <v>0</v>
      </c>
      <c r="G88" s="9">
        <v>0</v>
      </c>
      <c r="H88" s="9">
        <f t="shared" si="2"/>
        <v>0</v>
      </c>
      <c r="I88" s="39"/>
      <c r="L88" s="41"/>
    </row>
    <row r="89" spans="1:12" hidden="1" x14ac:dyDescent="0.2">
      <c r="A89" s="24" t="s">
        <v>66</v>
      </c>
      <c r="B89" s="24" t="s">
        <v>14</v>
      </c>
      <c r="C89" s="9">
        <v>0</v>
      </c>
      <c r="D89" s="9">
        <v>0</v>
      </c>
      <c r="E89" s="9">
        <v>0</v>
      </c>
      <c r="F89" s="9">
        <f t="shared" si="1"/>
        <v>0</v>
      </c>
      <c r="G89" s="9">
        <v>0</v>
      </c>
      <c r="H89" s="9">
        <f t="shared" si="2"/>
        <v>0</v>
      </c>
      <c r="I89" s="39"/>
      <c r="L89" s="41"/>
    </row>
    <row r="90" spans="1:12" x14ac:dyDescent="0.2">
      <c r="A90" s="24" t="s">
        <v>60</v>
      </c>
      <c r="B90" s="25" t="s">
        <v>201</v>
      </c>
      <c r="C90" s="9">
        <v>300</v>
      </c>
      <c r="D90" s="9">
        <v>0</v>
      </c>
      <c r="E90" s="9">
        <v>0</v>
      </c>
      <c r="F90" s="9">
        <f t="shared" si="1"/>
        <v>300</v>
      </c>
      <c r="G90" s="9">
        <v>160.5</v>
      </c>
      <c r="H90" s="9">
        <f t="shared" si="2"/>
        <v>139.5</v>
      </c>
      <c r="I90" s="39"/>
      <c r="L90" s="41"/>
    </row>
    <row r="91" spans="1:12" x14ac:dyDescent="0.2">
      <c r="A91" s="24" t="s">
        <v>80</v>
      </c>
      <c r="B91" s="25" t="s">
        <v>184</v>
      </c>
      <c r="C91" s="9">
        <v>600</v>
      </c>
      <c r="D91" s="9">
        <v>0</v>
      </c>
      <c r="E91" s="9">
        <v>0</v>
      </c>
      <c r="F91" s="9">
        <f t="shared" si="1"/>
        <v>600</v>
      </c>
      <c r="G91" s="9">
        <v>115</v>
      </c>
      <c r="H91" s="9">
        <f t="shared" si="2"/>
        <v>485</v>
      </c>
      <c r="I91" s="39"/>
      <c r="L91" s="41"/>
    </row>
    <row r="92" spans="1:12" x14ac:dyDescent="0.2">
      <c r="A92" s="24" t="s">
        <v>66</v>
      </c>
      <c r="B92" s="25" t="s">
        <v>14</v>
      </c>
      <c r="C92" s="9">
        <v>0</v>
      </c>
      <c r="D92" s="9">
        <v>0</v>
      </c>
      <c r="E92" s="9"/>
      <c r="F92" s="9">
        <v>0</v>
      </c>
      <c r="G92" s="9">
        <v>192.91</v>
      </c>
      <c r="H92" s="9">
        <v>-192.91</v>
      </c>
      <c r="I92" s="39"/>
      <c r="L92" s="41"/>
    </row>
    <row r="93" spans="1:12" x14ac:dyDescent="0.2">
      <c r="A93" s="23" t="s">
        <v>85</v>
      </c>
      <c r="B93" s="24" t="s">
        <v>99</v>
      </c>
      <c r="C93" s="9">
        <v>0</v>
      </c>
      <c r="D93" s="9">
        <v>515.58000000000004</v>
      </c>
      <c r="E93" s="9">
        <v>1414</v>
      </c>
      <c r="F93" s="9">
        <f t="shared" si="1"/>
        <v>1929.58</v>
      </c>
      <c r="G93" s="9">
        <v>1272.5</v>
      </c>
      <c r="H93" s="9">
        <f t="shared" si="2"/>
        <v>657.07999999999993</v>
      </c>
      <c r="I93" s="39"/>
      <c r="L93" s="41"/>
    </row>
    <row r="94" spans="1:12" x14ac:dyDescent="0.2">
      <c r="A94" s="24" t="s">
        <v>69</v>
      </c>
      <c r="B94" s="25" t="s">
        <v>116</v>
      </c>
      <c r="C94" s="9">
        <v>3000</v>
      </c>
      <c r="D94" s="9">
        <v>0</v>
      </c>
      <c r="E94" s="9">
        <v>0</v>
      </c>
      <c r="F94" s="9">
        <f t="shared" si="1"/>
        <v>3000</v>
      </c>
      <c r="G94" s="9">
        <v>2869.27</v>
      </c>
      <c r="H94" s="9">
        <f t="shared" si="2"/>
        <v>130.73000000000002</v>
      </c>
      <c r="I94" s="39"/>
      <c r="L94" s="41"/>
    </row>
    <row r="95" spans="1:12" hidden="1" x14ac:dyDescent="0.2">
      <c r="A95" s="24" t="s">
        <v>67</v>
      </c>
      <c r="B95" s="25" t="s">
        <v>135</v>
      </c>
      <c r="C95" s="9">
        <v>0</v>
      </c>
      <c r="D95" s="9">
        <v>0</v>
      </c>
      <c r="E95" s="9">
        <v>0</v>
      </c>
      <c r="F95" s="9">
        <f t="shared" si="1"/>
        <v>0</v>
      </c>
      <c r="G95" s="9">
        <v>0</v>
      </c>
      <c r="H95" s="9">
        <f t="shared" si="2"/>
        <v>0</v>
      </c>
      <c r="I95" s="39"/>
      <c r="L95" s="41"/>
    </row>
    <row r="96" spans="1:12" hidden="1" x14ac:dyDescent="0.2">
      <c r="A96" s="24" t="s">
        <v>70</v>
      </c>
      <c r="B96" s="24" t="s">
        <v>15</v>
      </c>
      <c r="C96" s="9">
        <v>0</v>
      </c>
      <c r="D96" s="9">
        <v>0</v>
      </c>
      <c r="E96" s="9">
        <v>0</v>
      </c>
      <c r="F96" s="9">
        <f t="shared" ref="F96:F106" si="14">C96+D96+E96</f>
        <v>0</v>
      </c>
      <c r="G96" s="9">
        <v>0</v>
      </c>
      <c r="H96" s="9">
        <f t="shared" si="2"/>
        <v>0</v>
      </c>
      <c r="I96" s="39"/>
      <c r="L96" s="41"/>
    </row>
    <row r="97" spans="1:12" x14ac:dyDescent="0.2">
      <c r="A97" s="24" t="s">
        <v>70</v>
      </c>
      <c r="B97" s="24" t="s">
        <v>185</v>
      </c>
      <c r="C97" s="9">
        <v>500</v>
      </c>
      <c r="D97" s="9">
        <v>0</v>
      </c>
      <c r="E97" s="9">
        <v>0</v>
      </c>
      <c r="F97" s="9">
        <f t="shared" si="14"/>
        <v>500</v>
      </c>
      <c r="G97" s="9">
        <v>147.05000000000001</v>
      </c>
      <c r="H97" s="9">
        <f t="shared" si="2"/>
        <v>352.95</v>
      </c>
      <c r="I97" s="39"/>
      <c r="L97" s="41"/>
    </row>
    <row r="98" spans="1:12" x14ac:dyDescent="0.2">
      <c r="A98" s="23" t="s">
        <v>89</v>
      </c>
      <c r="B98" s="24" t="s">
        <v>21</v>
      </c>
      <c r="C98" s="9">
        <v>420</v>
      </c>
      <c r="D98" s="9">
        <v>0</v>
      </c>
      <c r="E98" s="9">
        <v>100</v>
      </c>
      <c r="F98" s="9">
        <f t="shared" si="14"/>
        <v>520</v>
      </c>
      <c r="G98" s="9">
        <v>510.07</v>
      </c>
      <c r="H98" s="9">
        <f t="shared" ref="H98:H106" si="15">F98-G98</f>
        <v>9.9300000000000068</v>
      </c>
      <c r="I98" s="39"/>
      <c r="L98" s="41"/>
    </row>
    <row r="99" spans="1:12" x14ac:dyDescent="0.2">
      <c r="A99" s="24" t="s">
        <v>61</v>
      </c>
      <c r="B99" s="25" t="s">
        <v>143</v>
      </c>
      <c r="C99" s="9">
        <v>480</v>
      </c>
      <c r="D99" s="9">
        <v>0</v>
      </c>
      <c r="E99" s="9">
        <v>0</v>
      </c>
      <c r="F99" s="9">
        <f t="shared" si="14"/>
        <v>480</v>
      </c>
      <c r="G99" s="9">
        <v>171</v>
      </c>
      <c r="H99" s="9">
        <f t="shared" si="15"/>
        <v>309</v>
      </c>
      <c r="I99" s="39"/>
      <c r="L99" s="41"/>
    </row>
    <row r="100" spans="1:12" x14ac:dyDescent="0.2">
      <c r="A100" s="24" t="s">
        <v>211</v>
      </c>
      <c r="B100" s="25" t="s">
        <v>212</v>
      </c>
      <c r="C100" s="9">
        <v>250</v>
      </c>
      <c r="D100" s="9"/>
      <c r="E100" s="9">
        <v>455</v>
      </c>
      <c r="F100" s="9">
        <v>705</v>
      </c>
      <c r="G100" s="9">
        <v>343.5</v>
      </c>
      <c r="H100" s="9">
        <f t="shared" si="15"/>
        <v>361.5</v>
      </c>
      <c r="I100" s="39"/>
      <c r="L100" s="41"/>
    </row>
    <row r="101" spans="1:12" x14ac:dyDescent="0.2">
      <c r="A101" s="24" t="s">
        <v>48</v>
      </c>
      <c r="B101" s="24" t="s">
        <v>117</v>
      </c>
      <c r="C101" s="9">
        <v>315</v>
      </c>
      <c r="D101" s="9">
        <v>0</v>
      </c>
      <c r="E101" s="9">
        <v>0</v>
      </c>
      <c r="F101" s="9">
        <f t="shared" ref="F101" si="16">C101+D101+E101</f>
        <v>315</v>
      </c>
      <c r="G101" s="9">
        <v>0</v>
      </c>
      <c r="H101" s="9">
        <f t="shared" ref="H101" si="17">F101-G101</f>
        <v>315</v>
      </c>
      <c r="I101" s="39"/>
      <c r="L101" s="41"/>
    </row>
    <row r="102" spans="1:12" x14ac:dyDescent="0.2">
      <c r="A102" s="24" t="s">
        <v>186</v>
      </c>
      <c r="B102" s="24" t="s">
        <v>213</v>
      </c>
      <c r="C102" s="9">
        <v>500</v>
      </c>
      <c r="D102" s="9">
        <v>0</v>
      </c>
      <c r="E102" s="9">
        <v>3500.68</v>
      </c>
      <c r="F102" s="9">
        <f t="shared" si="14"/>
        <v>4000.68</v>
      </c>
      <c r="G102" s="9">
        <v>318.08999999999997</v>
      </c>
      <c r="H102" s="9">
        <f t="shared" si="15"/>
        <v>3682.5899999999997</v>
      </c>
      <c r="I102" s="39"/>
      <c r="L102" s="41"/>
    </row>
    <row r="103" spans="1:12" hidden="1" x14ac:dyDescent="0.2">
      <c r="A103" s="24" t="s">
        <v>71</v>
      </c>
      <c r="B103" s="24" t="s">
        <v>16</v>
      </c>
      <c r="C103" s="9">
        <v>0</v>
      </c>
      <c r="D103" s="9">
        <v>0</v>
      </c>
      <c r="E103" s="9">
        <v>0</v>
      </c>
      <c r="F103" s="9">
        <f t="shared" si="14"/>
        <v>0</v>
      </c>
      <c r="G103" s="9">
        <v>0</v>
      </c>
      <c r="H103" s="9">
        <f t="shared" si="15"/>
        <v>0</v>
      </c>
      <c r="I103" s="39"/>
      <c r="L103" s="41"/>
    </row>
    <row r="104" spans="1:12" x14ac:dyDescent="0.2">
      <c r="A104" s="23" t="s">
        <v>84</v>
      </c>
      <c r="B104" s="24" t="s">
        <v>18</v>
      </c>
      <c r="C104" s="9">
        <v>250</v>
      </c>
      <c r="D104" s="9">
        <v>0</v>
      </c>
      <c r="E104" s="9">
        <v>300</v>
      </c>
      <c r="F104" s="9">
        <f t="shared" si="14"/>
        <v>550</v>
      </c>
      <c r="G104" s="9">
        <v>495.19</v>
      </c>
      <c r="H104" s="9">
        <f t="shared" si="15"/>
        <v>54.81</v>
      </c>
      <c r="I104" s="39"/>
    </row>
    <row r="105" spans="1:12" x14ac:dyDescent="0.2">
      <c r="A105" s="1" t="s">
        <v>76</v>
      </c>
      <c r="B105" s="24" t="s">
        <v>118</v>
      </c>
      <c r="C105" s="9">
        <v>8000</v>
      </c>
      <c r="D105" s="9">
        <v>0</v>
      </c>
      <c r="E105" s="9">
        <v>0</v>
      </c>
      <c r="F105" s="9">
        <f>C105+D105+E105</f>
        <v>8000</v>
      </c>
      <c r="G105" s="9">
        <v>8000</v>
      </c>
      <c r="H105" s="9">
        <f t="shared" si="15"/>
        <v>0</v>
      </c>
      <c r="I105" s="39"/>
    </row>
    <row r="106" spans="1:12" x14ac:dyDescent="0.2">
      <c r="A106" s="24" t="s">
        <v>98</v>
      </c>
      <c r="B106" s="25" t="s">
        <v>119</v>
      </c>
      <c r="C106" s="9">
        <v>5000</v>
      </c>
      <c r="D106" s="9">
        <v>27242.13</v>
      </c>
      <c r="E106" s="9">
        <v>0</v>
      </c>
      <c r="F106" s="9">
        <f t="shared" si="14"/>
        <v>32242.13</v>
      </c>
      <c r="G106" s="9">
        <v>5000</v>
      </c>
      <c r="H106" s="9">
        <f t="shared" si="15"/>
        <v>27242.13</v>
      </c>
      <c r="I106" s="39"/>
    </row>
    <row r="107" spans="1:12" ht="13.5" thickBot="1" x14ac:dyDescent="0.25">
      <c r="A107" s="24"/>
      <c r="B107" s="25"/>
      <c r="C107" s="9"/>
      <c r="D107" s="9"/>
      <c r="E107" s="9"/>
      <c r="F107" s="9"/>
      <c r="G107" s="9"/>
      <c r="H107" s="9"/>
      <c r="I107" s="39"/>
    </row>
    <row r="108" spans="1:12" s="16" customFormat="1" ht="14.25" thickTop="1" thickBot="1" x14ac:dyDescent="0.25">
      <c r="A108" s="11" t="s">
        <v>23</v>
      </c>
      <c r="B108" s="24"/>
      <c r="C108" s="12">
        <f>SUM(C18:C106)</f>
        <v>129343.91</v>
      </c>
      <c r="D108" s="12">
        <f>SUM(D18:D106)</f>
        <v>157633.04999999999</v>
      </c>
      <c r="E108" s="12">
        <f>SUM(E18:E106)</f>
        <v>70236.979999999981</v>
      </c>
      <c r="F108" s="12">
        <f>SUM(F18:F106)</f>
        <v>357213.94000000006</v>
      </c>
      <c r="G108" s="12">
        <f>SUM(G18:G106)</f>
        <v>135312.17000000004</v>
      </c>
      <c r="H108" s="12">
        <f>SUM(H18:H107)</f>
        <v>221901.76999999996</v>
      </c>
      <c r="I108" s="12">
        <f>SUM(I18:I106)</f>
        <v>1843</v>
      </c>
      <c r="J108" s="37" t="s">
        <v>151</v>
      </c>
      <c r="K108" s="43"/>
    </row>
    <row r="109" spans="1:12" ht="13.5" thickTop="1" x14ac:dyDescent="0.2">
      <c r="A109" s="16"/>
      <c r="B109" s="17"/>
      <c r="C109" s="18"/>
      <c r="D109" s="18"/>
      <c r="E109" s="18"/>
      <c r="F109" s="18"/>
      <c r="G109" s="18"/>
      <c r="H109" s="18"/>
      <c r="I109" s="18"/>
    </row>
    <row r="110" spans="1:12" x14ac:dyDescent="0.2">
      <c r="A110" s="19" t="s">
        <v>24</v>
      </c>
      <c r="B110" s="15"/>
      <c r="C110" s="20">
        <f>C15-C108</f>
        <v>21202</v>
      </c>
      <c r="D110" s="20"/>
      <c r="E110" s="20"/>
      <c r="F110" s="20"/>
      <c r="G110" s="20"/>
      <c r="H110" s="20"/>
      <c r="I110" s="20">
        <f>I15-I108</f>
        <v>-1843</v>
      </c>
      <c r="J110" s="37" t="s">
        <v>151</v>
      </c>
    </row>
    <row r="111" spans="1:12" x14ac:dyDescent="0.2">
      <c r="C111" s="3"/>
      <c r="D111" s="3"/>
      <c r="E111" s="3"/>
      <c r="F111" s="3"/>
      <c r="G111" s="3"/>
      <c r="H111" s="3"/>
      <c r="I111" s="3"/>
    </row>
    <row r="112" spans="1:12" x14ac:dyDescent="0.2">
      <c r="A112" s="19" t="s">
        <v>25</v>
      </c>
    </row>
    <row r="113" spans="1:10" ht="13.5" thickBot="1" x14ac:dyDescent="0.25">
      <c r="A113" s="15" t="s">
        <v>34</v>
      </c>
      <c r="B113" s="1" t="s">
        <v>26</v>
      </c>
      <c r="C113" s="10">
        <v>21202</v>
      </c>
      <c r="D113" s="10"/>
      <c r="E113" s="10"/>
      <c r="F113" s="10">
        <v>21202</v>
      </c>
      <c r="G113" s="10">
        <v>0</v>
      </c>
      <c r="H113" s="10">
        <v>21202</v>
      </c>
      <c r="I113" s="39"/>
    </row>
    <row r="114" spans="1:10" ht="14.25" thickTop="1" thickBot="1" x14ac:dyDescent="0.25">
      <c r="A114" s="11" t="s">
        <v>27</v>
      </c>
      <c r="C114" s="13">
        <f>SUM(C113)</f>
        <v>21202</v>
      </c>
      <c r="D114" s="13">
        <f>SUM(D113)</f>
        <v>0</v>
      </c>
      <c r="E114" s="13"/>
      <c r="F114" s="13">
        <v>21202</v>
      </c>
      <c r="G114" s="13">
        <v>0</v>
      </c>
      <c r="H114" s="13">
        <f>H113</f>
        <v>21202</v>
      </c>
      <c r="I114" s="13">
        <f>SUM(I113)</f>
        <v>0</v>
      </c>
      <c r="J114" s="37" t="s">
        <v>151</v>
      </c>
    </row>
    <row r="115" spans="1:10" ht="13.5" thickTop="1" x14ac:dyDescent="0.2"/>
    <row r="116" spans="1:10" x14ac:dyDescent="0.2">
      <c r="A116" s="19" t="s">
        <v>28</v>
      </c>
      <c r="B116" s="15"/>
      <c r="C116" s="9">
        <f>C108+C114</f>
        <v>150545.91</v>
      </c>
      <c r="D116" s="9">
        <f t="shared" ref="D116:G116" si="18">D108+D114</f>
        <v>157633.04999999999</v>
      </c>
      <c r="E116" s="9">
        <f t="shared" si="18"/>
        <v>70236.979999999981</v>
      </c>
      <c r="F116" s="9">
        <f>F108+F114</f>
        <v>378415.94000000006</v>
      </c>
      <c r="G116" s="9">
        <f t="shared" si="18"/>
        <v>135312.17000000004</v>
      </c>
      <c r="H116" s="9">
        <f>H108+H114</f>
        <v>243103.76999999996</v>
      </c>
      <c r="I116" s="9">
        <f>I108+I114</f>
        <v>1843</v>
      </c>
      <c r="J116" s="37" t="s">
        <v>151</v>
      </c>
    </row>
    <row r="117" spans="1:10" ht="13.5" thickBot="1" x14ac:dyDescent="0.25">
      <c r="A117" s="15"/>
      <c r="B117" s="15"/>
      <c r="C117" s="21"/>
      <c r="D117" s="21"/>
      <c r="E117" s="21"/>
      <c r="F117" s="21"/>
      <c r="G117" s="21"/>
      <c r="H117" s="21"/>
      <c r="I117" s="21"/>
    </row>
    <row r="118" spans="1:10" ht="14.25" thickTop="1" thickBot="1" x14ac:dyDescent="0.25">
      <c r="A118" s="16" t="s">
        <v>29</v>
      </c>
      <c r="B118" s="15"/>
      <c r="C118" s="12">
        <f>C15-C116</f>
        <v>0</v>
      </c>
      <c r="D118" s="12">
        <f>D15-D116</f>
        <v>0</v>
      </c>
      <c r="E118" s="12">
        <f>E15+E108</f>
        <v>159171.97999999998</v>
      </c>
      <c r="F118" s="12">
        <f>-C11+F116+F11</f>
        <v>377865.94000000006</v>
      </c>
      <c r="G118" s="12">
        <f>G15-G116</f>
        <v>-135312.17000000004</v>
      </c>
      <c r="H118" s="12">
        <f>H15-H116</f>
        <v>-242553.76999999996</v>
      </c>
      <c r="I118" s="12">
        <f>I15-I116</f>
        <v>-1843</v>
      </c>
      <c r="J118" s="37" t="s">
        <v>151</v>
      </c>
    </row>
    <row r="119" spans="1:10" ht="13.5" thickTop="1" x14ac:dyDescent="0.2">
      <c r="A119" s="15"/>
      <c r="B119" s="15"/>
      <c r="C119" s="7"/>
      <c r="D119" s="7"/>
      <c r="E119" s="7"/>
      <c r="F119" s="7"/>
      <c r="G119" s="7"/>
      <c r="H119" s="7"/>
      <c r="I119" s="7"/>
    </row>
    <row r="120" spans="1:10" x14ac:dyDescent="0.2">
      <c r="A120" s="22" t="s">
        <v>30</v>
      </c>
      <c r="B120" s="15"/>
      <c r="C120" s="7"/>
      <c r="D120" s="7"/>
      <c r="E120" s="7"/>
      <c r="F120" s="7"/>
      <c r="G120" s="7"/>
      <c r="H120" s="7"/>
      <c r="I120" s="7"/>
    </row>
    <row r="128" spans="1:10" x14ac:dyDescent="0.2">
      <c r="C128" s="1"/>
      <c r="D128" s="1"/>
      <c r="E128" s="1"/>
      <c r="F128" s="1"/>
      <c r="H128" s="1"/>
      <c r="I128" s="1"/>
    </row>
    <row r="129" spans="3:9" x14ac:dyDescent="0.2">
      <c r="C129" s="1"/>
      <c r="D129" s="1"/>
      <c r="E129" s="1"/>
      <c r="F129" s="1"/>
      <c r="G129" s="1"/>
      <c r="H129" s="1"/>
      <c r="I129" s="1"/>
    </row>
  </sheetData>
  <sheetProtection selectLockedCells="1" selectUnlockedCells="1"/>
  <mergeCells count="7">
    <mergeCell ref="B17:H17"/>
    <mergeCell ref="B1:H1"/>
    <mergeCell ref="B2:H2"/>
    <mergeCell ref="B3:H3"/>
    <mergeCell ref="B4:H4"/>
    <mergeCell ref="A5:H5"/>
    <mergeCell ref="A6:H6"/>
  </mergeCells>
  <printOptions horizontalCentered="1" gridLines="1"/>
  <pageMargins left="0.25" right="0.25" top="0" bottom="0" header="0.5" footer="0.5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FY21 Budget Template</vt:lpstr>
      <vt:lpstr>'FY21 Budget Template'!Print_Area</vt:lpstr>
      <vt:lpstr>'FY21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2018-04-25T19:23:04Z</cp:lastPrinted>
  <dcterms:created xsi:type="dcterms:W3CDTF">2016-08-31T11:05:26Z</dcterms:created>
  <dcterms:modified xsi:type="dcterms:W3CDTF">2020-04-30T18:17:41Z</dcterms:modified>
</cp:coreProperties>
</file>