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0\1 Completed FYE 20 Certified Budgets\"/>
    </mc:Choice>
  </mc:AlternateContent>
  <bookViews>
    <workbookView xWindow="240" yWindow="150" windowWidth="20700" windowHeight="10680"/>
  </bookViews>
  <sheets>
    <sheet name="FY20 Budget Template" sheetId="56" r:id="rId1"/>
  </sheets>
  <definedNames>
    <definedName name="_xlnm.Print_Area" localSheetId="0">'FY20 Budget Template'!$A$1:$K$118</definedName>
    <definedName name="Report.Begin.Date" localSheetId="0">'FY20 Budget Template'!TLA.001</definedName>
    <definedName name="Report.Budget.Name" localSheetId="0">'FY20 Budget Template'!TLA.088</definedName>
    <definedName name="Report.Column.Begin.Date" localSheetId="0">'FY20 Budget Template'!TLA.091</definedName>
    <definedName name="Report.Column.Code" localSheetId="0">'FY20 Budget Template'!TLA.055</definedName>
    <definedName name="Report.Column.Description" localSheetId="0">'FY20 Budget Template'!TLA.056</definedName>
    <definedName name="Report.Column.End.Date" localSheetId="0">'FY20 Budget Template'!TLA.095</definedName>
    <definedName name="Report.Column.Filter.1.Selection" localSheetId="0">'FY20 Budget Template'!TLA.067</definedName>
    <definedName name="Report.Column.Filter.2.Selection" localSheetId="0">'FY20 Budget Template'!TLA.068</definedName>
    <definedName name="Report.Column.Heading.Row" localSheetId="0">'FY20 Budget Template'!TLA.002</definedName>
    <definedName name="Report.Column.Is.Forecast" localSheetId="0">'FY20 Budget Template'!TLA.096</definedName>
    <definedName name="Report.Company.Name" localSheetId="0">'FY20 Budget Template'!TLA.003</definedName>
    <definedName name="Report.Day" localSheetId="0">'FY20 Budget Template'!TLA.092</definedName>
    <definedName name="Report.DD.1.Description" localSheetId="0">INDEX('FY20 Budget Template'!TLA.024,1,3)</definedName>
    <definedName name="Report.DD.1.Selection" localSheetId="0">INDEX('FY20 Budget Template'!TLA.024,1,2)</definedName>
    <definedName name="Report.DD.2.Description" localSheetId="0">INDEX('FY20 Budget Template'!TLA.024,2,3)</definedName>
    <definedName name="Report.DD.2.Selection" localSheetId="0">INDEX('FY20 Budget Template'!TLA.024,2,2)</definedName>
    <definedName name="Report.DD.3.Description" localSheetId="0">INDEX('FY20 Budget Template'!TLA.024,3,3)</definedName>
    <definedName name="Report.DD.3.Selection" localSheetId="0">INDEX('FY20 Budget Template'!TLA.024,3,2)</definedName>
    <definedName name="Report.DD.4.Description" localSheetId="0">INDEX('FY20 Budget Template'!TLA.024,4,3)</definedName>
    <definedName name="Report.DD.4.Selection" localSheetId="0">INDEX('FY20 Budget Template'!TLA.024,4,2)</definedName>
    <definedName name="Report.DD.5.Description" localSheetId="0">INDEX('FY20 Budget Template'!TLA.024,5,3)</definedName>
    <definedName name="Report.DD.5.Selection" localSheetId="0">INDEX('FY20 Budget Template'!TLA.024,5,2)</definedName>
    <definedName name="Report.End.Date" localSheetId="0">'FY20 Budget Template'!TLA.004</definedName>
    <definedName name="Report.Filter.1.Description" localSheetId="0">INDEX('FY20 Budget Template'!TLA.027,1,5)</definedName>
    <definedName name="Report.Filter.1.Selection" localSheetId="0">INDEX('FY20 Budget Template'!TLA.027,1,3)</definedName>
    <definedName name="Report.Filter.2.Description" localSheetId="0">INDEX('FY20 Budget Template'!TLA.028,1,5)</definedName>
    <definedName name="Report.Filter.2.Selection" localSheetId="0">INDEX('FY20 Budget Template'!TLA.028,1,3)</definedName>
    <definedName name="Report.Filter.3.Description" localSheetId="0">INDEX('FY20 Budget Template'!TLA.029,1,5)</definedName>
    <definedName name="Report.Filter.3.Selection" localSheetId="0">INDEX('FY20 Budget Template'!TLA.029,1,3)</definedName>
    <definedName name="Report.Filter.4.Description" localSheetId="0">INDEX('FY20 Budget Template'!TLA.030,1,5)</definedName>
    <definedName name="Report.Filter.4.Selection" localSheetId="0">INDEX('FY20 Budget Template'!TLA.030,1,3)</definedName>
    <definedName name="Report.Filter.5.Description" localSheetId="0">INDEX('FY20 Budget Template'!TLA.031,1,5)</definedName>
    <definedName name="Report.Filter.5.Selection" localSheetId="0">INDEX('FY20 Budget Template'!TLA.031,1,3)</definedName>
    <definedName name="Report.First.PeriodIndex" localSheetId="0">'FY20 Budget Template'!TLA.042</definedName>
    <definedName name="Report.Fiscal.Year" localSheetId="0">'FY20 Budget Template'!TLA.005</definedName>
    <definedName name="Report.Group.Footer.Column" localSheetId="0">'FY20 Budget Template'!TLA.006</definedName>
    <definedName name="Report.Group.Header.Column" localSheetId="0">'FY20 Budget Template'!TLA.007</definedName>
    <definedName name="Report.Last.PeriodIndex" localSheetId="0">'FY20 Budget Template'!TLA.043</definedName>
    <definedName name="Report.Name" localSheetId="0">'FY20 Budget Template'!TLA.008</definedName>
    <definedName name="Report.Next.Up" localSheetId="0">'FY20 Budget Template'!A1048576</definedName>
    <definedName name="Report.Parent.Cell.Reference" localSheetId="0">'FY20 Budget Template'!TLA.009</definedName>
    <definedName name="Report.Parent.Sheet" localSheetId="0">'FY20 Budget Template'!TLA.010</definedName>
    <definedName name="Report.Period.Number" localSheetId="0">'FY20 Budget Template'!TLA.011</definedName>
    <definedName name="Report.PostBreak.Begin.Date" localSheetId="0">'FY20 Budget Template'!TLA.082</definedName>
    <definedName name="Report.PostBreak.Columns" localSheetId="0">'FY20 Budget Template'!TLA.087</definedName>
    <definedName name="Report.PostBreak.End.Date" localSheetId="0">'FY20 Budget Template'!TLA.083</definedName>
    <definedName name="Report.PostBreak.Fiscal.Year" localSheetId="0">'FY20 Budget Template'!TLA.084</definedName>
    <definedName name="Report.PostBreak.Period.Number" localSheetId="0">'FY20 Budget Template'!TLA.086</definedName>
    <definedName name="Report.PostBreak.PeriodIndex" localSheetId="0">'FY20 Budget Template'!TLA.081</definedName>
    <definedName name="Report.PostBreak.Quarter" localSheetId="0">'FY20 Budget Template'!TLA.085</definedName>
    <definedName name="Report.PreBreak.Begin.Date" localSheetId="0">'FY20 Budget Template'!TLA.075</definedName>
    <definedName name="Report.PreBreak.Columns" localSheetId="0">'FY20 Budget Template'!TLA.080</definedName>
    <definedName name="Report.PreBreak.End.Date" localSheetId="0">'FY20 Budget Template'!TLA.076</definedName>
    <definedName name="Report.PreBreak.Fiscal.Year" localSheetId="0">'FY20 Budget Template'!TLA.077</definedName>
    <definedName name="Report.PreBreak.Period.Number" localSheetId="0">'FY20 Budget Template'!TLA.079</definedName>
    <definedName name="Report.PreBreak.PeriodIndex" localSheetId="0">'FY20 Budget Template'!TLA.074</definedName>
    <definedName name="Report.PreBreak.Quarter" localSheetId="0">'FY20 Budget Template'!TLA.078</definedName>
    <definedName name="Report.Purpose" localSheetId="0">'FY20 Budget Template'!TLA.012</definedName>
    <definedName name="Report.Quarter" localSheetId="0">'FY20 Budget Template'!TLA.013</definedName>
    <definedName name="Report.Run.By" localSheetId="0">'FY20 Budget Template'!TLA.014</definedName>
    <definedName name="Report.Run.Date" localSheetId="0">'FY20 Budget Template'!TLA.015</definedName>
    <definedName name="Report.Source.Database" localSheetId="0">'FY20 Budget Template'!TLA.016</definedName>
    <definedName name="Report.Template.Author" localSheetId="0">'FY20 Budget Template'!TLA.017</definedName>
    <definedName name="Report.Template.Date" localSheetId="0">'FY20 Budget Template'!TLA.018</definedName>
    <definedName name="Report.Template.Version" localSheetId="0">'FY20 Budget Template'!TLA.019</definedName>
    <definedName name="Report.Workbook.Generator.Control.Row" localSheetId="0">'FY20 Budget Template'!TLA.090</definedName>
    <definedName name="TLA.001" localSheetId="0" hidden="1">'FY20 Budget Template'!#REF!</definedName>
    <definedName name="TLA.002" localSheetId="0" hidden="1">'FY20 Budget Template'!$A$9:$B$9</definedName>
    <definedName name="TLA.003" localSheetId="0" hidden="1">'FY20 Budget Template'!#REF!</definedName>
    <definedName name="TLA.004" localSheetId="0" hidden="1">'FY20 Budget Template'!#REF!</definedName>
    <definedName name="TLA.005" localSheetId="0" hidden="1">'FY20 Budget Template'!#REF!</definedName>
    <definedName name="TLA.006" localSheetId="0" hidden="1">'FY20 Budget Template'!#REF!</definedName>
    <definedName name="TLA.007" localSheetId="0" hidden="1">'FY20 Budget Template'!#REF!</definedName>
    <definedName name="TLA.008" localSheetId="0" hidden="1">'FY20 Budget Template'!#REF!</definedName>
    <definedName name="TLA.009" localSheetId="0" hidden="1">'FY20 Budget Template'!#REF!</definedName>
    <definedName name="TLA.010" localSheetId="0" hidden="1">'FY20 Budget Template'!#REF!</definedName>
    <definedName name="TLA.011" localSheetId="0" hidden="1">'FY20 Budget Template'!#REF!</definedName>
    <definedName name="TLA.012" localSheetId="0" hidden="1">'FY20 Budget Template'!#REF!</definedName>
    <definedName name="TLA.013" localSheetId="0" hidden="1">'FY20 Budget Template'!#REF!</definedName>
    <definedName name="TLA.014" localSheetId="0" hidden="1">'FY20 Budget Template'!#REF!</definedName>
    <definedName name="TLA.015" localSheetId="0" hidden="1">'FY20 Budget Template'!#REF!</definedName>
    <definedName name="TLA.016" localSheetId="0" hidden="1">'FY20 Budget Template'!TLA.016.000&amp;'FY20 Budget Template'!TLA.016.001&amp;'FY20 Budget Template'!TLA.016.002&amp;'FY20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'FY20 Budget Template'!#REF!</definedName>
    <definedName name="TLA.018" localSheetId="0" hidden="1">'FY20 Budget Template'!#REF!</definedName>
    <definedName name="TLA.019" localSheetId="0" hidden="1">'FY20 Budget Template'!#REF!</definedName>
    <definedName name="TLA.020" localSheetId="0" hidden="1">'FY20 Budget Template'!#REF!</definedName>
    <definedName name="TLA.021" localSheetId="0" hidden="1">'FY20 Budget Template'!#REF!</definedName>
    <definedName name="TLA.022" localSheetId="0" hidden="1">'FY20 Budget Template'!#REF!</definedName>
    <definedName name="TLA.023" localSheetId="0" hidden="1">'FY20 Budget Template'!#REF!</definedName>
    <definedName name="TLA.024" localSheetId="0" hidden="1">'FY20 Budget Template'!#REF!</definedName>
    <definedName name="TLA.025" localSheetId="0" hidden="1">'FY20 Budget Template'!#REF!</definedName>
    <definedName name="TLA.026" localSheetId="0" hidden="1">'FY20 Budget Template'!#REF!</definedName>
    <definedName name="TLA.027" localSheetId="0" hidden="1">'FY20 Budget Template'!#REF!</definedName>
    <definedName name="TLA.028" localSheetId="0" hidden="1">'FY20 Budget Template'!#REF!</definedName>
    <definedName name="TLA.029" localSheetId="0" hidden="1">'FY20 Budget Template'!#REF!</definedName>
    <definedName name="TLA.030" localSheetId="0" hidden="1">'FY20 Budget Template'!#REF!</definedName>
    <definedName name="TLA.031" localSheetId="0" hidden="1">'FY20 Budget Template'!#REF!</definedName>
    <definedName name="TLA.032" localSheetId="0" hidden="1">'FY20 Budget Template'!#REF!</definedName>
    <definedName name="TLA.033" localSheetId="0" hidden="1">'FY20 Budget Template'!#REF!</definedName>
    <definedName name="TLA.034" localSheetId="0" hidden="1">'FY20 Budget Template'!#REF!</definedName>
    <definedName name="TLA.035" localSheetId="0" hidden="1">'FY20 Budget Template'!#REF!</definedName>
    <definedName name="TLA.036" localSheetId="0" hidden="1">'FY20 Budget Template'!#REF!</definedName>
    <definedName name="TLA.037" localSheetId="0" hidden="1">'FY20 Budget Template'!#REF!</definedName>
    <definedName name="TLA.038" localSheetId="0" hidden="1">'FY20 Budget Template'!#REF!</definedName>
    <definedName name="TLA.039" localSheetId="0" hidden="1">'FY20 Budget Template'!#REF!</definedName>
    <definedName name="TLA.040" localSheetId="0" hidden="1">'FY20 Budget Template'!#REF!</definedName>
    <definedName name="TLA.041" localSheetId="0" hidden="1">'FY20 Budget Template'!#REF!</definedName>
    <definedName name="TLA.042" localSheetId="0" hidden="1">'FY20 Budget Template'!#REF!</definedName>
    <definedName name="TLA.043" localSheetId="0" hidden="1">'FY20 Budget Template'!#REF!</definedName>
    <definedName name="TLA.044" localSheetId="0" hidden="1">'FY20 Budget Template'!#REF!</definedName>
    <definedName name="TLA.045" localSheetId="0" hidden="1">'FY20 Budget Template'!#REF!</definedName>
    <definedName name="TLA.046" localSheetId="0" hidden="1">'FY20 Budget Template'!#REF!</definedName>
    <definedName name="TLA.047" localSheetId="0" hidden="1">'FY20 Budget Template'!#REF!</definedName>
    <definedName name="TLA.048" localSheetId="0" hidden="1">'FY20 Budget Template'!#REF!</definedName>
    <definedName name="TLA.049" localSheetId="0" hidden="1">'FY20 Budget Template'!#REF!</definedName>
    <definedName name="TLA.050" localSheetId="0" hidden="1">-1</definedName>
    <definedName name="TLA.051" localSheetId="0" hidden="1">0</definedName>
    <definedName name="TLA.053" localSheetId="0" hidden="1">'FY20 Budget Template'!#REF!</definedName>
    <definedName name="TLA.055" localSheetId="0" hidden="1">'FY20 Budget Template'!#REF!</definedName>
    <definedName name="TLA.056" localSheetId="0" hidden="1">'FY20 Budget Template'!#REF!</definedName>
    <definedName name="TLA.067" localSheetId="0" hidden="1">'FY20 Budget Template'!#REF!</definedName>
    <definedName name="TLA.068" localSheetId="0" hidden="1">'FY20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'FY20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'FY20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'FY20 Budget Template'!#REF!</definedName>
    <definedName name="TLA.096" localSheetId="0" hidden="1">'FY20 Budget Template'!#REF!</definedName>
  </definedNames>
  <calcPr calcId="162913"/>
</workbook>
</file>

<file path=xl/calcChain.xml><?xml version="1.0" encoding="utf-8"?>
<calcChain xmlns="http://schemas.openxmlformats.org/spreadsheetml/2006/main">
  <c r="J18" i="56" l="1"/>
  <c r="G106" i="56" l="1"/>
  <c r="G35" i="56"/>
  <c r="F96" i="56" l="1"/>
  <c r="H96" i="56" s="1"/>
  <c r="F59" i="56"/>
  <c r="H59" i="56" s="1"/>
  <c r="F100" i="56"/>
  <c r="H100" i="56" s="1"/>
  <c r="F95" i="56"/>
  <c r="H95" i="56" s="1"/>
  <c r="F90" i="56"/>
  <c r="H90" i="56" s="1"/>
  <c r="F82" i="56"/>
  <c r="H82" i="56" s="1"/>
  <c r="F81" i="56"/>
  <c r="H81" i="56" s="1"/>
  <c r="F80" i="56"/>
  <c r="H80" i="56" s="1"/>
  <c r="F79" i="56"/>
  <c r="H79" i="56" s="1"/>
  <c r="F62" i="56"/>
  <c r="F61" i="56"/>
  <c r="H61" i="56" s="1"/>
  <c r="F60" i="56"/>
  <c r="H60" i="56" s="1"/>
  <c r="F54" i="56"/>
  <c r="H54" i="56" s="1"/>
  <c r="F53" i="56"/>
  <c r="H53" i="56" s="1"/>
  <c r="F51" i="56"/>
  <c r="H51" i="56" s="1"/>
  <c r="F47" i="56"/>
  <c r="H47" i="56" s="1"/>
  <c r="F46" i="56"/>
  <c r="H46" i="56" s="1"/>
  <c r="F44" i="56"/>
  <c r="H44" i="56" s="1"/>
  <c r="F40" i="56"/>
  <c r="H40" i="56" s="1"/>
  <c r="F39" i="56"/>
  <c r="H39" i="56" s="1"/>
  <c r="F36" i="56"/>
  <c r="H36" i="56" s="1"/>
  <c r="H31" i="56"/>
  <c r="F94" i="56"/>
  <c r="H94" i="56" s="1"/>
  <c r="C112" i="56" l="1"/>
  <c r="C106" i="56"/>
  <c r="J112" i="56" l="1"/>
  <c r="J15" i="56"/>
  <c r="F21" i="56" l="1"/>
  <c r="H21" i="56" s="1"/>
  <c r="F104" i="56"/>
  <c r="H104" i="56" s="1"/>
  <c r="D112" i="56"/>
  <c r="E106" i="56"/>
  <c r="D106" i="56"/>
  <c r="F105" i="56"/>
  <c r="H105" i="56" s="1"/>
  <c r="F103" i="56"/>
  <c r="H103" i="56" s="1"/>
  <c r="F102" i="56"/>
  <c r="H102" i="56" s="1"/>
  <c r="F101" i="56"/>
  <c r="H101" i="56" s="1"/>
  <c r="F99" i="56"/>
  <c r="H99" i="56" s="1"/>
  <c r="F98" i="56"/>
  <c r="H98" i="56" s="1"/>
  <c r="F97" i="56"/>
  <c r="H97" i="56" s="1"/>
  <c r="F93" i="56"/>
  <c r="H93" i="56" s="1"/>
  <c r="F92" i="56"/>
  <c r="H92" i="56" s="1"/>
  <c r="F91" i="56"/>
  <c r="H91" i="56" s="1"/>
  <c r="F89" i="56"/>
  <c r="H89" i="56" s="1"/>
  <c r="F88" i="56"/>
  <c r="H88" i="56" s="1"/>
  <c r="F87" i="56"/>
  <c r="H87" i="56" s="1"/>
  <c r="F86" i="56"/>
  <c r="H86" i="56" s="1"/>
  <c r="F85" i="56"/>
  <c r="H85" i="56" s="1"/>
  <c r="F84" i="56"/>
  <c r="H84" i="56" s="1"/>
  <c r="F83" i="56"/>
  <c r="H83" i="56" s="1"/>
  <c r="F78" i="56"/>
  <c r="H78" i="56" s="1"/>
  <c r="F77" i="56"/>
  <c r="H77" i="56" s="1"/>
  <c r="F76" i="56"/>
  <c r="H76" i="56" s="1"/>
  <c r="F75" i="56"/>
  <c r="H75" i="56" s="1"/>
  <c r="F74" i="56"/>
  <c r="H74" i="56" s="1"/>
  <c r="F73" i="56"/>
  <c r="H73" i="56" s="1"/>
  <c r="F72" i="56"/>
  <c r="H72" i="56" s="1"/>
  <c r="F71" i="56"/>
  <c r="H71" i="56" s="1"/>
  <c r="F69" i="56"/>
  <c r="H69" i="56" s="1"/>
  <c r="F68" i="56"/>
  <c r="H68" i="56" s="1"/>
  <c r="F67" i="56"/>
  <c r="H67" i="56" s="1"/>
  <c r="F66" i="56"/>
  <c r="H66" i="56" s="1"/>
  <c r="F65" i="56"/>
  <c r="H65" i="56" s="1"/>
  <c r="F64" i="56"/>
  <c r="H64" i="56" s="1"/>
  <c r="F63" i="56"/>
  <c r="H63" i="56" s="1"/>
  <c r="G114" i="56"/>
  <c r="G116" i="56" s="1"/>
  <c r="F58" i="56"/>
  <c r="H58" i="56" s="1"/>
  <c r="F57" i="56"/>
  <c r="H57" i="56" s="1"/>
  <c r="F56" i="56"/>
  <c r="H56" i="56" s="1"/>
  <c r="F55" i="56"/>
  <c r="H55" i="56" s="1"/>
  <c r="F52" i="56"/>
  <c r="H52" i="56" s="1"/>
  <c r="F50" i="56"/>
  <c r="H50" i="56" s="1"/>
  <c r="F49" i="56"/>
  <c r="H49" i="56" s="1"/>
  <c r="F48" i="56"/>
  <c r="H48" i="56" s="1"/>
  <c r="F45" i="56"/>
  <c r="H45" i="56" s="1"/>
  <c r="F43" i="56"/>
  <c r="H43" i="56" s="1"/>
  <c r="F42" i="56"/>
  <c r="H42" i="56" s="1"/>
  <c r="F41" i="56"/>
  <c r="H41" i="56" s="1"/>
  <c r="F38" i="56"/>
  <c r="H38" i="56" s="1"/>
  <c r="F37" i="56"/>
  <c r="H37" i="56" s="1"/>
  <c r="F35" i="56"/>
  <c r="H35" i="56" s="1"/>
  <c r="F34" i="56"/>
  <c r="H34" i="56" s="1"/>
  <c r="F33" i="56"/>
  <c r="H33" i="56" s="1"/>
  <c r="F32" i="56"/>
  <c r="H32" i="56" s="1"/>
  <c r="F30" i="56"/>
  <c r="H30" i="56" s="1"/>
  <c r="F29" i="56"/>
  <c r="H29" i="56" s="1"/>
  <c r="F28" i="56"/>
  <c r="H28" i="56" s="1"/>
  <c r="F27" i="56"/>
  <c r="H27" i="56" s="1"/>
  <c r="F26" i="56"/>
  <c r="H26" i="56" s="1"/>
  <c r="F25" i="56"/>
  <c r="H25" i="56" s="1"/>
  <c r="F24" i="56"/>
  <c r="H24" i="56" s="1"/>
  <c r="F23" i="56"/>
  <c r="H23" i="56" s="1"/>
  <c r="F22" i="56"/>
  <c r="H22" i="56" s="1"/>
  <c r="F20" i="56"/>
  <c r="H20" i="56" s="1"/>
  <c r="F19" i="56"/>
  <c r="F18" i="56"/>
  <c r="G15" i="56"/>
  <c r="E15" i="56"/>
  <c r="D15" i="56"/>
  <c r="C15" i="56"/>
  <c r="C108" i="56" s="1"/>
  <c r="E114" i="56" l="1"/>
  <c r="E116" i="56"/>
  <c r="H106" i="56"/>
  <c r="H114" i="56" s="1"/>
  <c r="H116" i="56" s="1"/>
  <c r="D114" i="56"/>
  <c r="D116" i="56" s="1"/>
  <c r="H19" i="56"/>
  <c r="H18" i="56"/>
  <c r="J106" i="56" s="1"/>
  <c r="C114" i="56"/>
  <c r="C116" i="56" s="1"/>
  <c r="H15" i="56"/>
  <c r="F15" i="56"/>
  <c r="F106" i="56"/>
  <c r="F114" i="56" s="1"/>
  <c r="F116" i="56" s="1"/>
  <c r="J114" i="56" l="1"/>
  <c r="J116" i="56" s="1"/>
  <c r="J108" i="56"/>
</calcChain>
</file>

<file path=xl/sharedStrings.xml><?xml version="1.0" encoding="utf-8"?>
<sst xmlns="http://schemas.openxmlformats.org/spreadsheetml/2006/main" count="228" uniqueCount="215">
  <si>
    <t>Account</t>
  </si>
  <si>
    <t>Income</t>
  </si>
  <si>
    <t>Total Income</t>
  </si>
  <si>
    <t>Program Expenses</t>
  </si>
  <si>
    <t xml:space="preserve">ADMINISTRATION FEE                                   </t>
  </si>
  <si>
    <t>BENJAMIN RUSH INSTITUTE</t>
  </si>
  <si>
    <t xml:space="preserve">CARDIOLOGY CLUB                                      </t>
  </si>
  <si>
    <t xml:space="preserve">CHINESE STUDENTS </t>
  </si>
  <si>
    <t>CLASS RESERVE</t>
  </si>
  <si>
    <t xml:space="preserve">CLASS 2016                               </t>
  </si>
  <si>
    <t xml:space="preserve">CLASS 2018                                     </t>
  </si>
  <si>
    <t>CLASS 2019</t>
  </si>
  <si>
    <t>DOWNSTATE DIALOGUES</t>
  </si>
  <si>
    <t xml:space="preserve">OB/GYN </t>
  </si>
  <si>
    <t xml:space="preserve">PEDS'R'US                                            </t>
  </si>
  <si>
    <t>NEUROLOGICAL SURGERY</t>
  </si>
  <si>
    <t xml:space="preserve">SAAB                                                 </t>
  </si>
  <si>
    <t>SENIOR PARTY</t>
  </si>
  <si>
    <t>STUDENT INTEREST GROUP NEUROLOGY</t>
  </si>
  <si>
    <t>ULTRASOUND SOCIETY</t>
  </si>
  <si>
    <t xml:space="preserve">ONCOLOGY CLUB                                        </t>
  </si>
  <si>
    <t xml:space="preserve">WILDERNESS MEDICINE </t>
  </si>
  <si>
    <t>INFECTIOUS DISEASE INTEREST</t>
  </si>
  <si>
    <t>ORIG. OF SOUTH ASIAN STUDENT</t>
  </si>
  <si>
    <t>ASSOCIATION OF WOMEN'S SURGEONS</t>
  </si>
  <si>
    <t>STUDENT TRAUMA INTEREST GROUP</t>
  </si>
  <si>
    <t>PROJECT TEACH</t>
  </si>
  <si>
    <t>Total Program Expense</t>
  </si>
  <si>
    <t>Balance Before Reserves</t>
  </si>
  <si>
    <t>Reserves:</t>
  </si>
  <si>
    <t xml:space="preserve">RESERVE FUND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</si>
  <si>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</si>
  <si>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</si>
  <si>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</si>
  <si>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</si>
  <si>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CLASS 2020</t>
  </si>
  <si>
    <t>BROOKLYN FREE CLINIC</t>
  </si>
  <si>
    <t>DOWNSTATE MUSIC CLUB</t>
  </si>
  <si>
    <t>40-30008-012-30001</t>
  </si>
  <si>
    <t>40-70244-012-30001</t>
  </si>
  <si>
    <t>40-70016-012-30001</t>
  </si>
  <si>
    <t>40-70009-012-30001</t>
  </si>
  <si>
    <t>40-70245-012-30001</t>
  </si>
  <si>
    <t>40-70024-012-30001</t>
  </si>
  <si>
    <t>40-70246-012-30001</t>
  </si>
  <si>
    <t>40-70247-012-30001</t>
  </si>
  <si>
    <t>40-70248-012-30001</t>
  </si>
  <si>
    <t>40-72000-012-30001</t>
  </si>
  <si>
    <t>40-72020-012-30001</t>
  </si>
  <si>
    <t>40-72019-012-30001</t>
  </si>
  <si>
    <t>40-72018-012-30001</t>
  </si>
  <si>
    <t>40-72016-012-30001</t>
  </si>
  <si>
    <t>40-70075-012-30001</t>
  </si>
  <si>
    <t>40-70249-012-30001</t>
  </si>
  <si>
    <t>40-70250-012-30001</t>
  </si>
  <si>
    <t>40-70251-012-30001</t>
  </si>
  <si>
    <t>40-70252-012-30001</t>
  </si>
  <si>
    <t>40-70254-012-30001</t>
  </si>
  <si>
    <t>40-70255-012-30001</t>
  </si>
  <si>
    <t>40-70256-012-30001</t>
  </si>
  <si>
    <t>40-70257-012-30001</t>
  </si>
  <si>
    <t>40-70258-012-30001</t>
  </si>
  <si>
    <t>40-70259-012-30001</t>
  </si>
  <si>
    <t>40-70260-012-30001</t>
  </si>
  <si>
    <t>40-70261-012-30001</t>
  </si>
  <si>
    <t>40-70262-012-30001</t>
  </si>
  <si>
    <t>40-70263-012-30001</t>
  </si>
  <si>
    <t>40-70264-012-30001</t>
  </si>
  <si>
    <t>40-70174-012-30001</t>
  </si>
  <si>
    <t>40-70141-012-30001</t>
  </si>
  <si>
    <t>40-70265-012-30001</t>
  </si>
  <si>
    <t>40-70266-012-30001</t>
  </si>
  <si>
    <t>40-70267-012-30001</t>
  </si>
  <si>
    <t>40-70196-012-30001</t>
  </si>
  <si>
    <t>40-70268-012-30001</t>
  </si>
  <si>
    <t>40-70269-012-30001</t>
  </si>
  <si>
    <t>40-70270-012-30001</t>
  </si>
  <si>
    <t>40-70271-012-30001</t>
  </si>
  <si>
    <t>40-70272-012-30001</t>
  </si>
  <si>
    <t>40-70273-012-30001</t>
  </si>
  <si>
    <t>40-70274-012-30001</t>
  </si>
  <si>
    <t>40-70276-012-30001</t>
  </si>
  <si>
    <t>40-70226-012-30001</t>
  </si>
  <si>
    <t>40-70277-012-30001</t>
  </si>
  <si>
    <t>40-70279-012-30001</t>
  </si>
  <si>
    <t>40-70280-012-30001</t>
  </si>
  <si>
    <t>40-70281-012-30001</t>
  </si>
  <si>
    <t>40-70282-012-30001</t>
  </si>
  <si>
    <t>40-70154-012-30001</t>
  </si>
  <si>
    <t>40-70284-012-30001</t>
  </si>
  <si>
    <t>40-70285-012-30001</t>
  </si>
  <si>
    <t>40-70286-012-30001</t>
  </si>
  <si>
    <t>40-70287-012-30001</t>
  </si>
  <si>
    <t>40-70288-012-30001</t>
  </si>
  <si>
    <t>40-70289-012-30001</t>
  </si>
  <si>
    <t>40-70290-012-30001</t>
  </si>
  <si>
    <t>40-70291-012-30001</t>
  </si>
  <si>
    <t>40-70293-012-30001</t>
  </si>
  <si>
    <t>40-70294-012-30001</t>
  </si>
  <si>
    <t>40-70295-012-30001</t>
  </si>
  <si>
    <t>40-70296-012-30001</t>
  </si>
  <si>
    <t>40-70080-012-30001</t>
  </si>
  <si>
    <t>LATINO MEDICAL STUDENT ASSOCIATION</t>
  </si>
  <si>
    <t>Faculty Student Association of DMC-Student Activity Fund</t>
  </si>
  <si>
    <t>MEDICAL STUDENT COUNCIL (MSC)</t>
  </si>
  <si>
    <t>CHINESE AMERICAN MEDICAL SOCIETY (CAMS)</t>
  </si>
  <si>
    <t>DOWNSTATE DEVELOPMENTAL DISABILITIES</t>
  </si>
  <si>
    <t>40-70351-012-30001</t>
  </si>
  <si>
    <t>SEX IN MEDICINE WEEK</t>
  </si>
  <si>
    <t>40-70350-012-30001</t>
  </si>
  <si>
    <t>AMERICAN MEDICAL ASSOCIATION - MEDICAL SOC NYS (AMA-MSSNY)</t>
  </si>
  <si>
    <t>AMERICAN MEDICAL STUDENT ASSOCIATION (AMSA)</t>
  </si>
  <si>
    <t>AMERICAN MEDICAL WOMEN'S ASSOCIATIONA (AMWA)</t>
  </si>
  <si>
    <t>ASIAN PACIFIC AMERICAN ASSOCIATION (APAMSA)</t>
  </si>
  <si>
    <t>40-72021-012-30001</t>
  </si>
  <si>
    <t>CLASS 2021</t>
  </si>
  <si>
    <t>40-70135-012-30001</t>
  </si>
  <si>
    <t>MEETINGS (FOOD AND BEVERAGE)</t>
  </si>
  <si>
    <t xml:space="preserve">DOWNSTATE CHRISTIAN FELLOWSHIP (DCF)                                </t>
  </si>
  <si>
    <t>DOWNSTATE MEDICAL ENTREPRENEURSHIP CLUB (DMEC)</t>
  </si>
  <si>
    <t>EMERGENCY MEDICINE INTEREST GROUP (EMIG)</t>
  </si>
  <si>
    <t>FAMILY MEDICINE INTEREST GROUP (FMIG)</t>
  </si>
  <si>
    <t>MAIMONIDES SOCIETY</t>
  </si>
  <si>
    <t>MUSLIM STUDENTS ASSOCIATION (MSA)</t>
  </si>
  <si>
    <t>OPTHALMOLOGY CLUB</t>
  </si>
  <si>
    <t>STUDENT FOR SOCIAL RESPONSIBILITY (SSR)</t>
  </si>
  <si>
    <t>SUNY DOWNSTATE DERMATOLOGY CLUB</t>
  </si>
  <si>
    <t>WINTER BALL / SPRING FLING</t>
  </si>
  <si>
    <t xml:space="preserve">YEARBOOK IATROS SENIOR                  </t>
  </si>
  <si>
    <t>=(C + D + E)</t>
  </si>
  <si>
    <t>=(F - G)</t>
  </si>
  <si>
    <t>C</t>
  </si>
  <si>
    <t>D</t>
  </si>
  <si>
    <t>E</t>
  </si>
  <si>
    <t>F</t>
  </si>
  <si>
    <t>G</t>
  </si>
  <si>
    <t>H</t>
  </si>
  <si>
    <r>
      <t xml:space="preserve">Description </t>
    </r>
    <r>
      <rPr>
        <b/>
        <sz val="10"/>
        <color rgb="FF0070C0"/>
        <rFont val="Arial"/>
        <family val="2"/>
      </rPr>
      <t>(Account Title in alpha sequence)</t>
    </r>
  </si>
  <si>
    <t>Retained Prior Year End Rollover</t>
  </si>
  <si>
    <t>Current Year Net Total "Available to Spend"</t>
  </si>
  <si>
    <t>YTD Available Balance</t>
  </si>
  <si>
    <t>40-30014-012-30001</t>
  </si>
  <si>
    <t>ROLLOVER BALANCE - CERTAIN CLUBS</t>
  </si>
  <si>
    <r>
      <t xml:space="preserve">BROOKLYN STORIES= </t>
    </r>
    <r>
      <rPr>
        <sz val="10"/>
        <color rgb="FFFF0000"/>
        <rFont val="Arial"/>
        <family val="2"/>
      </rPr>
      <t>duplicated accout - same as Medical Artists Guild</t>
    </r>
  </si>
  <si>
    <t xml:space="preserve">SPORTS MEDICINE CLUB                            </t>
  </si>
  <si>
    <t>ACTIVITIES FEES INCOME</t>
  </si>
  <si>
    <t xml:space="preserve">DANIEL HALE WILLIAMS SOCIETY                            </t>
  </si>
  <si>
    <t>PRIDE CLUB</t>
  </si>
  <si>
    <t>DOWNSTATE STUDENTS FOR CHOICE</t>
  </si>
  <si>
    <t xml:space="preserve">DOWNSTATE ETHICS SOCIETY                                       </t>
  </si>
  <si>
    <t xml:space="preserve">DOWNSTATE STUDENTS FOR CHOICE </t>
  </si>
  <si>
    <t>ENT/ OTOLARYNGOLOGY CLUB</t>
  </si>
  <si>
    <t xml:space="preserve">PROGRAMS AND PROJECTS                                      </t>
  </si>
  <si>
    <t>STUDENTS FOR A NATIONAL HEALTH PROG (SNAHP)</t>
  </si>
  <si>
    <t>DOWNSTATE SURGERY SOCIETY</t>
  </si>
  <si>
    <t>40-70359-012-30001</t>
  </si>
  <si>
    <t>40-70360-012-30001</t>
  </si>
  <si>
    <t>HUMANS OF DOWNSTATE</t>
  </si>
  <si>
    <t>40-70361-012-30001</t>
  </si>
  <si>
    <t>NATIONAL PERINATAL ASSOCIATION</t>
  </si>
  <si>
    <t>40-70362-012-30001</t>
  </si>
  <si>
    <t>40-70347-012-30001</t>
  </si>
  <si>
    <t>40-49001-012-30001</t>
  </si>
  <si>
    <t>BUDGET TEMPLATE</t>
  </si>
  <si>
    <t>Certified Budget 2019</t>
  </si>
  <si>
    <t>Comments</t>
  </si>
  <si>
    <t>Note: If a Club/Org does its own fundraising, Be sure to mark Column K comment= "Retains Any Prior Year Rollover".</t>
  </si>
  <si>
    <t>Formula cell (Don't change)</t>
  </si>
  <si>
    <t>Add/Insert rows for any needed New Accounts (insert title, leave account # "TBD")</t>
  </si>
  <si>
    <t>FY 2020 = June 1, 2019 through May 31, 2020</t>
  </si>
  <si>
    <r>
      <t xml:space="preserve">For each Council account, Column C = the Council's current Yr Certified Budget, Column D &amp; G = Actual 10 months Year to Date amounts. </t>
    </r>
    <r>
      <rPr>
        <u/>
        <sz val="9"/>
        <color rgb="FFFF0000"/>
        <rFont val="Arial"/>
        <family val="2"/>
      </rPr>
      <t>Insert Council's Proposed FYE 2020 Budget in Column J.</t>
    </r>
  </si>
  <si>
    <t>YTD Fundrsng Income as of 03/31/19</t>
  </si>
  <si>
    <t>YTD Funds Spent as of 03/31/19</t>
  </si>
  <si>
    <t>ROLLOVER BALANCE - MSC</t>
  </si>
  <si>
    <t>Certified Budget 2020</t>
  </si>
  <si>
    <t>ROLLOVER BALANCE - YBK</t>
  </si>
  <si>
    <t>CLASS 2022</t>
  </si>
  <si>
    <t>40-70367-012-30001</t>
  </si>
  <si>
    <t>DIALYSIS SIDE KICKS</t>
  </si>
  <si>
    <t>DOWNSTATE ANESTHESIA SOCIETY</t>
  </si>
  <si>
    <t>40-70378-012-30001</t>
  </si>
  <si>
    <t>DOWNSTATE CHESS CLUB</t>
  </si>
  <si>
    <t>40-70368-012-30001</t>
  </si>
  <si>
    <t>40-72022-012-30001</t>
  </si>
  <si>
    <t>DOWNSTATE OB/GYN SOCIETY</t>
  </si>
  <si>
    <t>DOWNSTATE ORTHOPAEDICS CLUB (AKA SPORTS MEDICINE)</t>
  </si>
  <si>
    <t>40-70377-012-30001</t>
  </si>
  <si>
    <t>DOWNSTATE IMMIGRANT HEALTH INITIATIVE</t>
  </si>
  <si>
    <t>DOWNSTATE UROLOGY CLUB</t>
  </si>
  <si>
    <t>40-70365-012-30001</t>
  </si>
  <si>
    <t>DOWNSTATE WELLNESS CLUB</t>
  </si>
  <si>
    <t>GLOBAL HEALTH CLUB</t>
  </si>
  <si>
    <t>40-70363-012-30001</t>
  </si>
  <si>
    <t>HAITIAN CREOLE CLUB</t>
  </si>
  <si>
    <t>40-70376-012-30001</t>
  </si>
  <si>
    <t>SIMULATION CENTER</t>
  </si>
  <si>
    <t>INTERNAL MEDICINE INTEREST GROUP</t>
  </si>
  <si>
    <t>INTERVENTIONAL RADIOLOGY INTEREST GROUP (IRIG)</t>
  </si>
  <si>
    <t>MEDICAL ARTISTS GUILD/BROOKLN STORIES</t>
  </si>
  <si>
    <t>MEDICAL SPANISH INTEREST GROUP (MSIG)</t>
  </si>
  <si>
    <t>40-70372-012-30001</t>
  </si>
  <si>
    <t>INNOVATIVE MEDICINE INTEREST GROUP</t>
  </si>
  <si>
    <t>40-70373-012-30001</t>
  </si>
  <si>
    <t>DOWNSTATE BOOK CLUB</t>
  </si>
  <si>
    <t>40-70374-012-30001</t>
  </si>
  <si>
    <t>DOWNSTATE INITIATIVE FOR NUTRITIONAL EMPOWERMENT</t>
  </si>
  <si>
    <t>40-70375-012-30001</t>
  </si>
  <si>
    <t>NURSING MEDICAL STUDENT ALLIANCE</t>
  </si>
  <si>
    <r>
      <t>PSYCHIATRY</t>
    </r>
    <r>
      <rPr>
        <sz val="10"/>
        <color rgb="FFFF0000"/>
        <rFont val="Arial"/>
        <family val="2"/>
      </rPr>
      <t xml:space="preserve"> STUDENT </t>
    </r>
    <r>
      <rPr>
        <sz val="10"/>
        <rFont val="Arial"/>
        <family val="2"/>
      </rPr>
      <t>INTEREST GROUP (PHYCHSIG)</t>
    </r>
  </si>
  <si>
    <t>RADIOLOGY INTEREST GROUP</t>
  </si>
  <si>
    <t>STUDENT INTEREST GROUP IN NEUROLOGY (SIGN)</t>
  </si>
  <si>
    <t>STUDENTS PARTNERING &amp; REACHING KIDS (SPARK)</t>
  </si>
  <si>
    <t>40-70370-012-30001</t>
  </si>
  <si>
    <t>SUNY DOWNSTATE OUTREACH ASSOCIATION</t>
  </si>
  <si>
    <t>STUDENT NOTETAKING SERVICE (SNS) 2ND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</si>
</sst>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u/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2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8" fillId="0" borderId="0"/>
    <xf numFmtId="43" fontId="15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1" fillId="0" borderId="0"/>
    <xf numFmtId="0" fontId="35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39" fontId="0" fillId="0" borderId="0" xfId="0" applyNumberFormat="1" applyBorder="1"/>
    <xf numFmtId="7" fontId="0" fillId="0" borderId="0" xfId="0" applyNumberFormat="1" applyBorder="1"/>
    <xf numFmtId="0" fontId="23" fillId="0" borderId="10" xfId="0" applyNumberFormat="1" applyFont="1" applyBorder="1"/>
    <xf numFmtId="0" fontId="23" fillId="0" borderId="0" xfId="0" applyNumberFormat="1" applyFont="1" applyBorder="1"/>
    <xf numFmtId="7" fontId="23" fillId="0" borderId="0" xfId="0" applyNumberFormat="1" applyFont="1" applyBorder="1" applyAlignment="1">
      <alignment horizontal="center"/>
    </xf>
    <xf numFmtId="39" fontId="0" fillId="0" borderId="0" xfId="0" applyNumberFormat="1" applyFill="1" applyBorder="1"/>
    <xf numFmtId="44" fontId="1" fillId="0" borderId="0" xfId="30" applyFont="1" applyFill="1" applyBorder="1"/>
    <xf numFmtId="43" fontId="1" fillId="0" borderId="0" xfId="28" applyFont="1" applyFill="1" applyBorder="1"/>
    <xf numFmtId="43" fontId="1" fillId="0" borderId="0" xfId="28" applyFont="1" applyBorder="1"/>
    <xf numFmtId="0" fontId="23" fillId="0" borderId="0" xfId="0" applyNumberFormat="1" applyFont="1" applyFill="1" applyBorder="1"/>
    <xf numFmtId="44" fontId="23" fillId="0" borderId="11" xfId="30" applyFont="1" applyFill="1" applyBorder="1"/>
    <xf numFmtId="44" fontId="23" fillId="0" borderId="11" xfId="30" applyFont="1" applyBorder="1"/>
    <xf numFmtId="0" fontId="24" fillId="0" borderId="0" xfId="0" applyNumberFormat="1" applyFont="1" applyBorder="1"/>
    <xf numFmtId="0" fontId="0" fillId="0" borderId="0" xfId="0" applyFill="1" applyBorder="1"/>
    <xf numFmtId="0" fontId="23" fillId="0" borderId="0" xfId="0" applyFont="1" applyBorder="1"/>
    <xf numFmtId="0" fontId="25" fillId="0" borderId="0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44" fontId="23" fillId="0" borderId="0" xfId="30" applyFont="1" applyFill="1" applyBorder="1"/>
    <xf numFmtId="7" fontId="0" fillId="0" borderId="0" xfId="0" applyNumberFormat="1" applyFill="1" applyBorder="1"/>
    <xf numFmtId="0" fontId="25" fillId="0" borderId="0" xfId="0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0" fontId="23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23" fillId="0" borderId="0" xfId="0" applyFont="1" applyAlignment="1">
      <alignment horizontal="center" vertical="center" wrapText="1"/>
    </xf>
    <xf numFmtId="0" fontId="23" fillId="0" borderId="0" xfId="0" quotePrefix="1" applyFont="1" applyAlignment="1">
      <alignment horizontal="center" vertical="center" wrapText="1"/>
    </xf>
    <xf numFmtId="39" fontId="34" fillId="0" borderId="10" xfId="0" applyNumberFormat="1" applyFont="1" applyBorder="1" applyAlignment="1">
      <alignment horizontal="center" wrapText="1"/>
    </xf>
    <xf numFmtId="44" fontId="1" fillId="24" borderId="0" xfId="30" applyFont="1" applyFill="1" applyBorder="1"/>
    <xf numFmtId="43" fontId="1" fillId="24" borderId="0" xfId="28" applyFont="1" applyFill="1" applyBorder="1"/>
    <xf numFmtId="7" fontId="24" fillId="0" borderId="0" xfId="0" applyNumberFormat="1" applyFont="1" applyBorder="1"/>
    <xf numFmtId="0" fontId="22" fillId="0" borderId="0" xfId="0" applyFont="1" applyAlignment="1">
      <alignment horizontal="left" vertical="center" wrapText="1"/>
    </xf>
    <xf numFmtId="8" fontId="1" fillId="0" borderId="0" xfId="30" applyNumberFormat="1" applyFont="1" applyFill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164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3" fillId="0" borderId="0" xfId="0" quotePrefix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39" fontId="34" fillId="0" borderId="0" xfId="0" applyNumberFormat="1" applyFont="1" applyFill="1" applyBorder="1" applyAlignment="1">
      <alignment horizontal="center" wrapText="1"/>
    </xf>
    <xf numFmtId="7" fontId="23" fillId="0" borderId="0" xfId="0" applyNumberFormat="1" applyFont="1" applyFill="1" applyBorder="1" applyAlignment="1">
      <alignment horizontal="center"/>
    </xf>
    <xf numFmtId="7" fontId="24" fillId="0" borderId="0" xfId="0" applyNumberFormat="1" applyFont="1" applyFill="1" applyBorder="1"/>
    <xf numFmtId="0" fontId="0" fillId="0" borderId="0" xfId="0" applyAlignment="1">
      <alignment horizontal="center"/>
    </xf>
    <xf numFmtId="0" fontId="1" fillId="0" borderId="0" xfId="56"/>
    <xf numFmtId="44" fontId="1" fillId="25" borderId="0" xfId="30" applyFont="1" applyFill="1" applyBorder="1"/>
    <xf numFmtId="43" fontId="1" fillId="25" borderId="0" xfId="28" applyFont="1" applyFill="1" applyBorder="1"/>
    <xf numFmtId="44" fontId="1" fillId="25" borderId="0" xfId="0" applyNumberFormat="1" applyFont="1" applyFill="1"/>
    <xf numFmtId="44" fontId="0" fillId="0" borderId="0" xfId="0" applyNumberFormat="1" applyBorder="1"/>
    <xf numFmtId="43" fontId="0" fillId="0" borderId="0" xfId="28" applyFont="1" applyBorder="1"/>
    <xf numFmtId="43" fontId="23" fillId="0" borderId="0" xfId="28" applyFont="1" applyBorder="1"/>
    <xf numFmtId="43" fontId="22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NumberFormat="1" applyFont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36" fillId="0" borderId="0" xfId="0" applyFont="1" applyFill="1" applyAlignment="1">
      <alignment horizontal="left" vertical="center" wrapText="1"/>
    </xf>
    <xf numFmtId="164" fontId="1" fillId="0" borderId="0" xfId="56" applyNumberFormat="1" applyFont="1" applyBorder="1" applyAlignment="1">
      <alignment horizontal="left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49"/>
    <cellStyle name="Currency" xfId="30" builtinId="4"/>
    <cellStyle name="Currency 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55"/>
    <cellStyle name="Normal 12" xfId="56"/>
    <cellStyle name="Normal 2" xfId="41"/>
    <cellStyle name="Normal 3" xfId="42"/>
    <cellStyle name="Normal 4" xfId="48"/>
    <cellStyle name="Normal 5" xfId="50"/>
    <cellStyle name="Normal 6" xfId="51"/>
    <cellStyle name="Normal 7" xfId="52"/>
    <cellStyle name="Normal 8" xfId="53"/>
    <cellStyle name="Normal 9" xfId="54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2000250</xdr:colOff>
      <xdr:row>3</xdr:row>
      <xdr:rowOff>176314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24225" cy="9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7"/>
  <sheetViews>
    <sheetView tabSelected="1" topLeftCell="B1" zoomScaleNormal="100" workbookViewId="0">
      <pane ySplit="9" topLeftCell="A10" activePane="bottomLeft" state="frozen"/>
      <selection activeCell="J109" sqref="J109"/>
      <selection pane="bottomLeft" activeCell="J18" sqref="J18"/>
    </sheetView>
  </sheetViews>
  <sheetFormatPr defaultRowHeight="12.75" x14ac:dyDescent="0.2"/>
  <cols>
    <col min="1" max="1" width="19.85546875" style="1" customWidth="1"/>
    <col min="2" max="2" width="65" style="1" customWidth="1"/>
    <col min="3" max="8" width="15.7109375" style="2" customWidth="1"/>
    <col min="9" max="9" width="2" style="7" customWidth="1"/>
    <col min="10" max="10" width="15.7109375" style="2" customWidth="1"/>
    <col min="11" max="11" width="41.5703125" customWidth="1"/>
    <col min="12" max="12" width="10.28515625" style="53" bestFit="1" customWidth="1"/>
    <col min="13" max="13" width="11.85546875" style="1" bestFit="1" customWidth="1"/>
    <col min="14" max="31" width="8.7109375" style="1" customWidth="1"/>
    <col min="32" max="16384" width="9.140625" style="1"/>
  </cols>
  <sheetData>
    <row r="1" spans="1:12" ht="23.25" x14ac:dyDescent="0.35">
      <c r="A1" s="27"/>
      <c r="B1" s="56" t="s">
        <v>103</v>
      </c>
      <c r="C1" s="56"/>
      <c r="D1" s="56"/>
      <c r="E1" s="56"/>
      <c r="F1" s="56"/>
      <c r="G1" s="56"/>
      <c r="H1" s="56"/>
      <c r="I1" s="37"/>
      <c r="J1" s="1"/>
      <c r="K1" s="1"/>
    </row>
    <row r="2" spans="1:12" ht="18" customHeight="1" x14ac:dyDescent="0.25">
      <c r="A2" s="27"/>
      <c r="B2" s="57" t="s">
        <v>104</v>
      </c>
      <c r="C2" s="57"/>
      <c r="D2" s="57"/>
      <c r="E2" s="57"/>
      <c r="F2" s="57"/>
      <c r="G2" s="57"/>
      <c r="H2" s="57"/>
      <c r="I2" s="38"/>
      <c r="J2" s="1"/>
      <c r="K2" s="1"/>
    </row>
    <row r="3" spans="1:12" ht="15.75" x14ac:dyDescent="0.25">
      <c r="A3" s="27"/>
      <c r="B3" s="58" t="s">
        <v>169</v>
      </c>
      <c r="C3" s="58"/>
      <c r="D3" s="58"/>
      <c r="E3" s="58"/>
      <c r="F3" s="58"/>
      <c r="G3" s="58"/>
      <c r="H3" s="58"/>
      <c r="I3" s="39"/>
      <c r="J3" s="1"/>
      <c r="K3" s="1"/>
    </row>
    <row r="4" spans="1:12" ht="15.75" x14ac:dyDescent="0.25">
      <c r="A4" s="27"/>
      <c r="B4" s="59" t="s">
        <v>163</v>
      </c>
      <c r="C4" s="59"/>
      <c r="D4" s="59"/>
      <c r="E4" s="59"/>
      <c r="F4" s="59"/>
      <c r="G4" s="59"/>
      <c r="H4" s="59"/>
      <c r="I4" s="40"/>
      <c r="J4" s="1"/>
      <c r="K4" s="1"/>
    </row>
    <row r="5" spans="1:12" x14ac:dyDescent="0.2">
      <c r="A5" s="60" t="s">
        <v>170</v>
      </c>
      <c r="B5" s="60"/>
      <c r="C5" s="60"/>
      <c r="D5" s="60"/>
      <c r="E5" s="60"/>
      <c r="F5" s="60"/>
      <c r="G5" s="60"/>
      <c r="H5" s="60"/>
      <c r="I5" s="41"/>
      <c r="J5" s="1"/>
      <c r="K5" s="1"/>
    </row>
    <row r="6" spans="1:12" x14ac:dyDescent="0.2">
      <c r="A6" s="61" t="s">
        <v>168</v>
      </c>
      <c r="B6" s="61"/>
      <c r="C6" s="61"/>
      <c r="D6" s="61"/>
      <c r="E6" s="61"/>
      <c r="F6" s="61"/>
      <c r="G6" s="61"/>
      <c r="H6" s="61"/>
      <c r="I6" s="41"/>
      <c r="J6" s="1"/>
      <c r="K6" s="1"/>
    </row>
    <row r="7" spans="1:12" x14ac:dyDescent="0.2">
      <c r="A7" s="34"/>
      <c r="B7" s="34"/>
      <c r="C7" s="28"/>
      <c r="D7" s="28"/>
      <c r="E7" s="28"/>
      <c r="F7" s="29" t="s">
        <v>129</v>
      </c>
      <c r="G7" s="28"/>
      <c r="H7" s="29" t="s">
        <v>130</v>
      </c>
      <c r="I7" s="42"/>
      <c r="J7" s="28"/>
      <c r="K7" s="47"/>
    </row>
    <row r="8" spans="1:12" s="16" customFormat="1" x14ac:dyDescent="0.2">
      <c r="A8" s="26"/>
      <c r="B8" s="26"/>
      <c r="C8" s="29" t="s">
        <v>131</v>
      </c>
      <c r="D8" s="28" t="s">
        <v>132</v>
      </c>
      <c r="E8" s="28" t="s">
        <v>133</v>
      </c>
      <c r="F8" s="28" t="s">
        <v>134</v>
      </c>
      <c r="G8" s="28" t="s">
        <v>135</v>
      </c>
      <c r="H8" s="28" t="s">
        <v>136</v>
      </c>
      <c r="I8" s="43"/>
      <c r="J8" s="29"/>
      <c r="L8" s="54"/>
    </row>
    <row r="9" spans="1:12" ht="40.5" customHeight="1" x14ac:dyDescent="0.2">
      <c r="A9" s="4" t="s">
        <v>0</v>
      </c>
      <c r="B9" s="4" t="s">
        <v>137</v>
      </c>
      <c r="C9" s="30" t="s">
        <v>164</v>
      </c>
      <c r="D9" s="30" t="s">
        <v>138</v>
      </c>
      <c r="E9" s="30" t="s">
        <v>171</v>
      </c>
      <c r="F9" s="30" t="s">
        <v>139</v>
      </c>
      <c r="G9" s="30" t="s">
        <v>172</v>
      </c>
      <c r="H9" s="30" t="s">
        <v>140</v>
      </c>
      <c r="I9" s="44"/>
      <c r="J9" s="30" t="s">
        <v>174</v>
      </c>
      <c r="K9" s="30" t="s">
        <v>165</v>
      </c>
    </row>
    <row r="10" spans="1:12" ht="15.75" customHeight="1" x14ac:dyDescent="0.2">
      <c r="A10" s="5" t="s">
        <v>1</v>
      </c>
      <c r="B10" s="5"/>
      <c r="C10" s="6"/>
      <c r="D10" s="6"/>
      <c r="E10" s="6"/>
      <c r="F10" s="6"/>
      <c r="G10" s="6"/>
      <c r="H10" s="6"/>
      <c r="I10" s="45"/>
      <c r="J10" s="6"/>
    </row>
    <row r="11" spans="1:12" x14ac:dyDescent="0.2">
      <c r="A11" s="24" t="s">
        <v>162</v>
      </c>
      <c r="B11" s="24" t="s">
        <v>145</v>
      </c>
      <c r="C11" s="8">
        <v>89485</v>
      </c>
      <c r="D11" s="31"/>
      <c r="E11" s="35">
        <v>100980</v>
      </c>
      <c r="F11" s="8">
        <v>100980</v>
      </c>
      <c r="G11" s="31"/>
      <c r="H11" s="8">
        <v>-11495</v>
      </c>
      <c r="I11" s="8"/>
      <c r="J11" s="49"/>
    </row>
    <row r="12" spans="1:12" x14ac:dyDescent="0.2">
      <c r="A12" s="24" t="s">
        <v>141</v>
      </c>
      <c r="B12" s="24" t="s">
        <v>173</v>
      </c>
      <c r="C12" s="9">
        <v>47206.44</v>
      </c>
      <c r="D12" s="32"/>
      <c r="E12" s="32"/>
      <c r="F12" s="32"/>
      <c r="G12" s="32"/>
      <c r="H12" s="9"/>
      <c r="I12" s="9"/>
      <c r="J12" s="50"/>
    </row>
    <row r="13" spans="1:12" x14ac:dyDescent="0.2">
      <c r="A13" s="24" t="s">
        <v>141</v>
      </c>
      <c r="B13" s="24" t="s">
        <v>175</v>
      </c>
      <c r="C13" s="9">
        <v>0</v>
      </c>
      <c r="D13" s="9">
        <v>22548.34</v>
      </c>
      <c r="E13" s="32"/>
      <c r="F13" s="32"/>
      <c r="G13" s="32"/>
      <c r="H13" s="9"/>
      <c r="I13" s="9"/>
      <c r="J13" s="50"/>
    </row>
    <row r="14" spans="1:12" ht="13.5" thickBot="1" x14ac:dyDescent="0.25">
      <c r="A14" s="24" t="s">
        <v>141</v>
      </c>
      <c r="B14" s="24" t="s">
        <v>142</v>
      </c>
      <c r="C14" s="9">
        <v>0</v>
      </c>
      <c r="D14" s="32">
        <v>104212.27</v>
      </c>
      <c r="E14" s="32"/>
      <c r="F14" s="32"/>
      <c r="G14" s="32"/>
      <c r="H14" s="32"/>
      <c r="I14" s="9"/>
      <c r="J14" s="50"/>
    </row>
    <row r="15" spans="1:12" ht="14.25" thickTop="1" thickBot="1" x14ac:dyDescent="0.25">
      <c r="A15" s="11" t="s">
        <v>2</v>
      </c>
      <c r="B15" s="11"/>
      <c r="C15" s="12">
        <f>SUM(C11:C14)</f>
        <v>136691.44</v>
      </c>
      <c r="D15" s="12">
        <f>SUM(D11:D14)</f>
        <v>126760.61</v>
      </c>
      <c r="E15" s="12">
        <f t="shared" ref="E15:H15" si="0">SUM(E11:E14)</f>
        <v>100980</v>
      </c>
      <c r="F15" s="12">
        <f t="shared" si="0"/>
        <v>100980</v>
      </c>
      <c r="G15" s="12">
        <f t="shared" si="0"/>
        <v>0</v>
      </c>
      <c r="H15" s="12">
        <f t="shared" si="0"/>
        <v>-11495</v>
      </c>
      <c r="I15" s="20"/>
      <c r="J15" s="12">
        <f>SUM(J11:J14)</f>
        <v>0</v>
      </c>
      <c r="K15" s="48" t="s">
        <v>167</v>
      </c>
    </row>
    <row r="16" spans="1:12" ht="13.5" thickTop="1" x14ac:dyDescent="0.2">
      <c r="A16" s="14"/>
      <c r="B16" s="14"/>
      <c r="C16" s="33"/>
      <c r="D16" s="33"/>
      <c r="E16" s="33"/>
      <c r="F16" s="33"/>
      <c r="G16" s="33"/>
      <c r="H16" s="33"/>
      <c r="I16" s="46"/>
      <c r="J16" s="33"/>
    </row>
    <row r="17" spans="1:13" x14ac:dyDescent="0.2">
      <c r="A17" s="11" t="s">
        <v>3</v>
      </c>
      <c r="B17" s="55" t="s">
        <v>166</v>
      </c>
      <c r="C17" s="55"/>
      <c r="D17" s="55"/>
      <c r="E17" s="55"/>
      <c r="F17" s="55"/>
      <c r="G17" s="55"/>
      <c r="H17" s="55"/>
      <c r="I17" s="36"/>
      <c r="J17" s="1"/>
    </row>
    <row r="18" spans="1:13" x14ac:dyDescent="0.2">
      <c r="A18" s="24" t="s">
        <v>41</v>
      </c>
      <c r="B18" s="25" t="s">
        <v>4</v>
      </c>
      <c r="C18" s="8">
        <v>1758</v>
      </c>
      <c r="D18" s="8">
        <v>0</v>
      </c>
      <c r="E18" s="8">
        <v>0</v>
      </c>
      <c r="F18" s="8">
        <f t="shared" ref="F18:F93" si="1">C18+D18+E18</f>
        <v>1758</v>
      </c>
      <c r="G18" s="8">
        <v>1758</v>
      </c>
      <c r="H18" s="8">
        <f t="shared" ref="H18:H96" si="2">F18-G18</f>
        <v>0</v>
      </c>
      <c r="I18" s="8"/>
      <c r="J18" s="51">
        <f>ROUND(+H18*1.024,0)</f>
        <v>0</v>
      </c>
      <c r="K18" s="48" t="s">
        <v>167</v>
      </c>
      <c r="M18" s="52"/>
    </row>
    <row r="19" spans="1:13" x14ac:dyDescent="0.2">
      <c r="A19" s="24" t="s">
        <v>42</v>
      </c>
      <c r="B19" s="24" t="s">
        <v>110</v>
      </c>
      <c r="C19" s="9">
        <v>1725</v>
      </c>
      <c r="D19" s="9">
        <v>0</v>
      </c>
      <c r="E19" s="9">
        <v>0</v>
      </c>
      <c r="F19" s="9">
        <f t="shared" si="1"/>
        <v>1725</v>
      </c>
      <c r="G19" s="9">
        <v>293.75</v>
      </c>
      <c r="H19" s="9">
        <f t="shared" si="2"/>
        <v>1431.25</v>
      </c>
      <c r="I19" s="9"/>
      <c r="J19" s="50"/>
      <c r="M19" s="52"/>
    </row>
    <row r="20" spans="1:13" hidden="1" x14ac:dyDescent="0.2">
      <c r="A20" s="24" t="s">
        <v>40</v>
      </c>
      <c r="B20" s="25" t="s">
        <v>111</v>
      </c>
      <c r="C20" s="9">
        <v>0</v>
      </c>
      <c r="D20" s="9">
        <v>0</v>
      </c>
      <c r="E20" s="9">
        <v>0</v>
      </c>
      <c r="F20" s="9">
        <f t="shared" si="1"/>
        <v>0</v>
      </c>
      <c r="G20" s="9">
        <v>0</v>
      </c>
      <c r="H20" s="9">
        <f t="shared" si="2"/>
        <v>0</v>
      </c>
      <c r="I20" s="9"/>
      <c r="J20" s="50"/>
      <c r="M20" s="52"/>
    </row>
    <row r="21" spans="1:13" x14ac:dyDescent="0.2">
      <c r="A21" s="24" t="s">
        <v>39</v>
      </c>
      <c r="B21" s="24" t="s">
        <v>112</v>
      </c>
      <c r="C21" s="9">
        <v>750</v>
      </c>
      <c r="D21" s="9">
        <v>0</v>
      </c>
      <c r="E21" s="9">
        <v>0</v>
      </c>
      <c r="F21" s="9">
        <f>C21+D21+E21</f>
        <v>750</v>
      </c>
      <c r="G21" s="9">
        <v>401.5</v>
      </c>
      <c r="H21" s="9">
        <f t="shared" si="2"/>
        <v>348.5</v>
      </c>
      <c r="I21" s="9"/>
      <c r="J21" s="50"/>
      <c r="M21" s="52"/>
    </row>
    <row r="22" spans="1:13" x14ac:dyDescent="0.2">
      <c r="A22" s="24" t="s">
        <v>64</v>
      </c>
      <c r="B22" s="24" t="s">
        <v>113</v>
      </c>
      <c r="C22" s="9">
        <v>1106</v>
      </c>
      <c r="D22" s="9">
        <v>1695.6</v>
      </c>
      <c r="E22" s="9">
        <v>769.32</v>
      </c>
      <c r="F22" s="9">
        <f t="shared" si="1"/>
        <v>3570.92</v>
      </c>
      <c r="G22" s="9">
        <v>1378.95</v>
      </c>
      <c r="H22" s="9">
        <f t="shared" si="2"/>
        <v>2191.9700000000003</v>
      </c>
      <c r="I22" s="9"/>
      <c r="J22" s="50"/>
      <c r="M22" s="52"/>
    </row>
    <row r="23" spans="1:13" hidden="1" x14ac:dyDescent="0.2">
      <c r="A23" s="23" t="s">
        <v>96</v>
      </c>
      <c r="B23" s="24" t="s">
        <v>24</v>
      </c>
      <c r="C23" s="9">
        <v>0</v>
      </c>
      <c r="D23" s="9">
        <v>0</v>
      </c>
      <c r="E23" s="9">
        <v>0</v>
      </c>
      <c r="F23" s="9">
        <f t="shared" si="1"/>
        <v>0</v>
      </c>
      <c r="G23" s="9">
        <v>0</v>
      </c>
      <c r="H23" s="9">
        <f t="shared" si="2"/>
        <v>0</v>
      </c>
      <c r="I23" s="9"/>
      <c r="J23" s="50"/>
      <c r="M23" s="52"/>
    </row>
    <row r="24" spans="1:13" hidden="1" x14ac:dyDescent="0.2">
      <c r="A24" s="24" t="s">
        <v>43</v>
      </c>
      <c r="B24" s="24" t="s">
        <v>5</v>
      </c>
      <c r="C24" s="9">
        <v>0</v>
      </c>
      <c r="D24" s="9">
        <v>0</v>
      </c>
      <c r="E24" s="9">
        <v>0</v>
      </c>
      <c r="F24" s="9">
        <f t="shared" si="1"/>
        <v>0</v>
      </c>
      <c r="G24" s="9">
        <v>0</v>
      </c>
      <c r="H24" s="9">
        <f t="shared" si="2"/>
        <v>0</v>
      </c>
      <c r="I24" s="9"/>
      <c r="J24" s="50"/>
      <c r="M24" s="52"/>
    </row>
    <row r="25" spans="1:13" x14ac:dyDescent="0.2">
      <c r="A25" s="23" t="s">
        <v>85</v>
      </c>
      <c r="B25" s="24" t="s">
        <v>36</v>
      </c>
      <c r="C25" s="9">
        <v>6000</v>
      </c>
      <c r="D25" s="9">
        <v>74300.990000000005</v>
      </c>
      <c r="E25" s="9">
        <v>47541.1</v>
      </c>
      <c r="F25" s="9">
        <f t="shared" si="1"/>
        <v>127842.09</v>
      </c>
      <c r="G25" s="9">
        <v>74140.789999999994</v>
      </c>
      <c r="H25" s="9">
        <f t="shared" si="2"/>
        <v>53701.3</v>
      </c>
      <c r="I25" s="9"/>
      <c r="J25" s="50"/>
      <c r="M25" s="52"/>
    </row>
    <row r="26" spans="1:13" hidden="1" x14ac:dyDescent="0.2">
      <c r="A26" s="23" t="s">
        <v>100</v>
      </c>
      <c r="B26" s="24" t="s">
        <v>143</v>
      </c>
      <c r="C26" s="9">
        <v>0</v>
      </c>
      <c r="D26" s="9">
        <v>0</v>
      </c>
      <c r="E26" s="9">
        <v>0</v>
      </c>
      <c r="F26" s="9">
        <f t="shared" si="1"/>
        <v>0</v>
      </c>
      <c r="G26" s="9">
        <v>0</v>
      </c>
      <c r="H26" s="9">
        <f t="shared" si="2"/>
        <v>0</v>
      </c>
      <c r="I26" s="9"/>
      <c r="J26" s="50"/>
      <c r="M26" s="52"/>
    </row>
    <row r="27" spans="1:13" hidden="1" x14ac:dyDescent="0.2">
      <c r="A27" s="24" t="s">
        <v>44</v>
      </c>
      <c r="B27" s="25" t="s">
        <v>6</v>
      </c>
      <c r="C27" s="9">
        <v>0</v>
      </c>
      <c r="D27" s="9">
        <v>0</v>
      </c>
      <c r="E27" s="9">
        <v>0</v>
      </c>
      <c r="F27" s="9">
        <f t="shared" si="1"/>
        <v>0</v>
      </c>
      <c r="G27" s="9">
        <v>0</v>
      </c>
      <c r="H27" s="9">
        <f t="shared" si="2"/>
        <v>0</v>
      </c>
      <c r="I27" s="9"/>
      <c r="J27" s="50"/>
      <c r="M27" s="52"/>
    </row>
    <row r="28" spans="1:13" x14ac:dyDescent="0.2">
      <c r="A28" s="24" t="s">
        <v>86</v>
      </c>
      <c r="B28" s="25" t="s">
        <v>105</v>
      </c>
      <c r="C28" s="9">
        <v>1650</v>
      </c>
      <c r="D28" s="9">
        <v>7633.36</v>
      </c>
      <c r="E28" s="9">
        <v>0</v>
      </c>
      <c r="F28" s="9">
        <f t="shared" si="1"/>
        <v>9283.36</v>
      </c>
      <c r="G28" s="9">
        <v>2881.5</v>
      </c>
      <c r="H28" s="9">
        <f t="shared" si="2"/>
        <v>6401.8600000000006</v>
      </c>
      <c r="I28" s="9"/>
      <c r="J28" s="50"/>
      <c r="M28" s="52"/>
    </row>
    <row r="29" spans="1:13" hidden="1" x14ac:dyDescent="0.2">
      <c r="A29" s="24" t="s">
        <v>45</v>
      </c>
      <c r="B29" s="24" t="s">
        <v>7</v>
      </c>
      <c r="C29" s="9">
        <v>0</v>
      </c>
      <c r="D29" s="9">
        <v>0</v>
      </c>
      <c r="E29" s="9">
        <v>0</v>
      </c>
      <c r="F29" s="9">
        <f t="shared" si="1"/>
        <v>0</v>
      </c>
      <c r="G29" s="9">
        <v>0</v>
      </c>
      <c r="H29" s="9">
        <f t="shared" si="2"/>
        <v>0</v>
      </c>
      <c r="I29" s="9"/>
      <c r="J29" s="50"/>
      <c r="M29" s="52"/>
    </row>
    <row r="30" spans="1:13" hidden="1" x14ac:dyDescent="0.2">
      <c r="A30" s="24" t="s">
        <v>51</v>
      </c>
      <c r="B30" s="25" t="s">
        <v>9</v>
      </c>
      <c r="C30" s="9">
        <v>0</v>
      </c>
      <c r="D30" s="9">
        <v>0</v>
      </c>
      <c r="E30" s="9">
        <v>0</v>
      </c>
      <c r="F30" s="9">
        <f t="shared" si="1"/>
        <v>0</v>
      </c>
      <c r="G30" s="9">
        <v>0</v>
      </c>
      <c r="H30" s="9">
        <f t="shared" si="2"/>
        <v>0</v>
      </c>
      <c r="I30" s="9"/>
      <c r="J30" s="50"/>
      <c r="M30" s="52"/>
    </row>
    <row r="31" spans="1:13" x14ac:dyDescent="0.2">
      <c r="A31" s="24" t="s">
        <v>96</v>
      </c>
      <c r="B31" s="25" t="s">
        <v>24</v>
      </c>
      <c r="C31" s="9"/>
      <c r="D31" s="9"/>
      <c r="E31" s="9">
        <v>380</v>
      </c>
      <c r="F31" s="9">
        <v>380</v>
      </c>
      <c r="G31" s="9">
        <v>8</v>
      </c>
      <c r="H31" s="9">
        <f t="shared" si="2"/>
        <v>372</v>
      </c>
      <c r="I31" s="9"/>
      <c r="J31" s="50"/>
      <c r="M31" s="52"/>
    </row>
    <row r="32" spans="1:13" x14ac:dyDescent="0.2">
      <c r="A32" s="24" t="s">
        <v>50</v>
      </c>
      <c r="B32" s="25" t="s">
        <v>10</v>
      </c>
      <c r="C32" s="9">
        <v>0</v>
      </c>
      <c r="D32" s="9">
        <v>2010.64</v>
      </c>
      <c r="E32" s="9">
        <v>0</v>
      </c>
      <c r="F32" s="9">
        <f t="shared" si="1"/>
        <v>2010.64</v>
      </c>
      <c r="G32" s="9">
        <v>0</v>
      </c>
      <c r="H32" s="9">
        <f t="shared" si="2"/>
        <v>2010.64</v>
      </c>
      <c r="I32" s="9"/>
      <c r="J32" s="50"/>
      <c r="M32" s="52"/>
    </row>
    <row r="33" spans="1:13" x14ac:dyDescent="0.2">
      <c r="A33" s="24" t="s">
        <v>49</v>
      </c>
      <c r="B33" s="25" t="s">
        <v>11</v>
      </c>
      <c r="C33" s="9">
        <v>1500</v>
      </c>
      <c r="D33" s="9">
        <v>4302.3599999999997</v>
      </c>
      <c r="E33" s="9">
        <v>10150</v>
      </c>
      <c r="F33" s="9">
        <f t="shared" si="1"/>
        <v>15952.36</v>
      </c>
      <c r="G33" s="9">
        <v>1564.2</v>
      </c>
      <c r="H33" s="9">
        <f t="shared" si="2"/>
        <v>14388.16</v>
      </c>
      <c r="I33" s="9"/>
      <c r="J33" s="50"/>
      <c r="M33" s="52"/>
    </row>
    <row r="34" spans="1:13" x14ac:dyDescent="0.2">
      <c r="A34" s="24" t="s">
        <v>48</v>
      </c>
      <c r="B34" s="25" t="s">
        <v>35</v>
      </c>
      <c r="C34" s="9">
        <v>1500</v>
      </c>
      <c r="D34" s="9">
        <v>2629.21</v>
      </c>
      <c r="E34" s="9">
        <v>0</v>
      </c>
      <c r="F34" s="9">
        <f t="shared" si="1"/>
        <v>4129.21</v>
      </c>
      <c r="G34" s="9">
        <v>0</v>
      </c>
      <c r="H34" s="9">
        <f t="shared" si="2"/>
        <v>4129.21</v>
      </c>
      <c r="I34" s="9"/>
      <c r="J34" s="50"/>
      <c r="M34" s="52"/>
    </row>
    <row r="35" spans="1:13" x14ac:dyDescent="0.2">
      <c r="A35" s="24" t="s">
        <v>114</v>
      </c>
      <c r="B35" s="25" t="s">
        <v>115</v>
      </c>
      <c r="C35" s="9">
        <v>1500</v>
      </c>
      <c r="D35" s="9">
        <v>1899.1</v>
      </c>
      <c r="E35" s="9">
        <v>600</v>
      </c>
      <c r="F35" s="9">
        <f t="shared" si="1"/>
        <v>3999.1</v>
      </c>
      <c r="G35" s="9">
        <f>968.56+32</f>
        <v>1000.56</v>
      </c>
      <c r="H35" s="9">
        <f t="shared" si="2"/>
        <v>2998.54</v>
      </c>
      <c r="I35" s="9"/>
      <c r="J35" s="50"/>
      <c r="M35" s="52"/>
    </row>
    <row r="36" spans="1:13" x14ac:dyDescent="0.2">
      <c r="A36" s="24" t="s">
        <v>183</v>
      </c>
      <c r="B36" s="25" t="s">
        <v>176</v>
      </c>
      <c r="C36" s="9">
        <v>1500</v>
      </c>
      <c r="D36" s="9">
        <v>0</v>
      </c>
      <c r="E36" s="9">
        <v>0</v>
      </c>
      <c r="F36" s="9">
        <f t="shared" si="1"/>
        <v>1500</v>
      </c>
      <c r="G36" s="9">
        <v>0</v>
      </c>
      <c r="H36" s="9">
        <f t="shared" si="2"/>
        <v>1500</v>
      </c>
      <c r="I36" s="9"/>
      <c r="J36" s="50"/>
      <c r="M36" s="52"/>
    </row>
    <row r="37" spans="1:13" x14ac:dyDescent="0.2">
      <c r="A37" s="24" t="s">
        <v>47</v>
      </c>
      <c r="B37" s="25" t="s">
        <v>8</v>
      </c>
      <c r="C37" s="9">
        <v>0</v>
      </c>
      <c r="D37" s="9">
        <v>5028.2700000000004</v>
      </c>
      <c r="E37" s="9">
        <v>0</v>
      </c>
      <c r="F37" s="9">
        <f t="shared" si="1"/>
        <v>5028.2700000000004</v>
      </c>
      <c r="G37" s="9">
        <v>0</v>
      </c>
      <c r="H37" s="9">
        <f t="shared" si="2"/>
        <v>5028.2700000000004</v>
      </c>
      <c r="I37" s="9"/>
      <c r="J37" s="50"/>
      <c r="M37" s="52"/>
    </row>
    <row r="38" spans="1:13" x14ac:dyDescent="0.2">
      <c r="A38" s="24" t="s">
        <v>53</v>
      </c>
      <c r="B38" s="25" t="s">
        <v>146</v>
      </c>
      <c r="C38" s="9">
        <v>1500</v>
      </c>
      <c r="D38" s="9">
        <v>4406.3</v>
      </c>
      <c r="E38" s="9">
        <v>3956.35</v>
      </c>
      <c r="F38" s="9">
        <f t="shared" si="1"/>
        <v>9862.65</v>
      </c>
      <c r="G38" s="9">
        <v>1146.1600000000001</v>
      </c>
      <c r="H38" s="9">
        <f t="shared" si="2"/>
        <v>8716.49</v>
      </c>
      <c r="I38" s="9"/>
      <c r="J38" s="50"/>
      <c r="M38" s="52"/>
    </row>
    <row r="39" spans="1:13" x14ac:dyDescent="0.2">
      <c r="A39" s="24" t="s">
        <v>177</v>
      </c>
      <c r="B39" s="25" t="s">
        <v>178</v>
      </c>
      <c r="C39" s="9">
        <v>0</v>
      </c>
      <c r="D39" s="9">
        <v>0</v>
      </c>
      <c r="E39" s="9">
        <v>350</v>
      </c>
      <c r="F39" s="9">
        <f t="shared" si="1"/>
        <v>350</v>
      </c>
      <c r="G39" s="9">
        <v>292.60000000000002</v>
      </c>
      <c r="H39" s="9">
        <f t="shared" si="2"/>
        <v>57.399999999999977</v>
      </c>
      <c r="I39" s="9"/>
      <c r="J39" s="50"/>
      <c r="M39" s="52"/>
    </row>
    <row r="40" spans="1:13" x14ac:dyDescent="0.2">
      <c r="A40" s="24" t="s">
        <v>83</v>
      </c>
      <c r="B40" s="25" t="s">
        <v>179</v>
      </c>
      <c r="C40" s="9">
        <v>300</v>
      </c>
      <c r="D40" s="9">
        <v>0</v>
      </c>
      <c r="E40" s="9">
        <v>0</v>
      </c>
      <c r="F40" s="9">
        <f t="shared" si="1"/>
        <v>300</v>
      </c>
      <c r="G40" s="9">
        <v>146.31</v>
      </c>
      <c r="H40" s="9">
        <f t="shared" si="2"/>
        <v>153.69</v>
      </c>
      <c r="I40" s="9"/>
      <c r="J40" s="50"/>
      <c r="M40" s="52"/>
    </row>
    <row r="41" spans="1:13" x14ac:dyDescent="0.2">
      <c r="A41" s="24" t="s">
        <v>46</v>
      </c>
      <c r="B41" s="25" t="s">
        <v>118</v>
      </c>
      <c r="C41" s="9">
        <v>3300</v>
      </c>
      <c r="D41" s="9">
        <v>0</v>
      </c>
      <c r="E41" s="9">
        <v>0</v>
      </c>
      <c r="F41" s="9">
        <f t="shared" si="1"/>
        <v>3300</v>
      </c>
      <c r="G41" s="9">
        <v>2267.42</v>
      </c>
      <c r="H41" s="9">
        <f t="shared" si="2"/>
        <v>1032.58</v>
      </c>
      <c r="I41" s="9"/>
      <c r="J41" s="50"/>
      <c r="M41" s="52"/>
    </row>
    <row r="42" spans="1:13" x14ac:dyDescent="0.2">
      <c r="A42" s="23" t="s">
        <v>99</v>
      </c>
      <c r="B42" s="24" t="s">
        <v>106</v>
      </c>
      <c r="C42" s="9">
        <v>2325</v>
      </c>
      <c r="D42" s="9">
        <v>0</v>
      </c>
      <c r="E42" s="9">
        <v>0</v>
      </c>
      <c r="F42" s="9">
        <f t="shared" si="1"/>
        <v>2325</v>
      </c>
      <c r="G42" s="9">
        <v>0</v>
      </c>
      <c r="H42" s="9">
        <f t="shared" si="2"/>
        <v>2325</v>
      </c>
      <c r="I42" s="9"/>
      <c r="J42" s="50"/>
      <c r="M42" s="52"/>
    </row>
    <row r="43" spans="1:13" x14ac:dyDescent="0.2">
      <c r="A43" s="24" t="s">
        <v>52</v>
      </c>
      <c r="B43" s="24" t="s">
        <v>12</v>
      </c>
      <c r="C43" s="9">
        <v>1125</v>
      </c>
      <c r="D43" s="9">
        <v>0</v>
      </c>
      <c r="E43" s="9">
        <v>0</v>
      </c>
      <c r="F43" s="9">
        <f t="shared" si="1"/>
        <v>1125</v>
      </c>
      <c r="G43" s="9">
        <v>584.78</v>
      </c>
      <c r="H43" s="9">
        <f t="shared" si="2"/>
        <v>540.22</v>
      </c>
      <c r="I43" s="9"/>
      <c r="J43" s="50"/>
      <c r="M43" s="52"/>
    </row>
    <row r="44" spans="1:13" x14ac:dyDescent="0.2">
      <c r="A44" s="24" t="s">
        <v>180</v>
      </c>
      <c r="B44" s="24" t="s">
        <v>181</v>
      </c>
      <c r="C44" s="9">
        <v>0</v>
      </c>
      <c r="D44" s="9">
        <v>0</v>
      </c>
      <c r="E44" s="9">
        <v>250</v>
      </c>
      <c r="F44" s="9">
        <f t="shared" si="1"/>
        <v>250</v>
      </c>
      <c r="G44" s="9">
        <v>0</v>
      </c>
      <c r="H44" s="9">
        <f t="shared" si="2"/>
        <v>250</v>
      </c>
      <c r="I44" s="9"/>
      <c r="J44" s="50"/>
      <c r="M44" s="52"/>
    </row>
    <row r="45" spans="1:13" x14ac:dyDescent="0.2">
      <c r="A45" s="23" t="s">
        <v>109</v>
      </c>
      <c r="B45" s="24" t="s">
        <v>119</v>
      </c>
      <c r="C45" s="9">
        <v>750</v>
      </c>
      <c r="D45" s="9">
        <v>0</v>
      </c>
      <c r="E45" s="9">
        <v>0</v>
      </c>
      <c r="F45" s="9">
        <f t="shared" si="1"/>
        <v>750</v>
      </c>
      <c r="G45" s="9">
        <v>356</v>
      </c>
      <c r="H45" s="9">
        <f t="shared" si="2"/>
        <v>394</v>
      </c>
      <c r="I45" s="9"/>
      <c r="J45" s="50"/>
      <c r="M45" s="52"/>
    </row>
    <row r="46" spans="1:13" x14ac:dyDescent="0.2">
      <c r="A46" s="23" t="s">
        <v>182</v>
      </c>
      <c r="B46" s="24" t="s">
        <v>37</v>
      </c>
      <c r="C46" s="9">
        <v>0</v>
      </c>
      <c r="D46" s="9">
        <v>0</v>
      </c>
      <c r="E46" s="9">
        <v>250</v>
      </c>
      <c r="F46" s="9">
        <f t="shared" si="1"/>
        <v>250</v>
      </c>
      <c r="G46" s="9">
        <v>0</v>
      </c>
      <c r="H46" s="9">
        <f t="shared" si="2"/>
        <v>250</v>
      </c>
      <c r="I46" s="9"/>
      <c r="J46" s="50"/>
      <c r="M46" s="52"/>
    </row>
    <row r="47" spans="1:13" x14ac:dyDescent="0.2">
      <c r="A47" s="23" t="s">
        <v>61</v>
      </c>
      <c r="B47" s="24" t="s">
        <v>184</v>
      </c>
      <c r="C47" s="9">
        <v>375</v>
      </c>
      <c r="D47" s="9">
        <v>0</v>
      </c>
      <c r="E47" s="9">
        <v>0</v>
      </c>
      <c r="F47" s="9">
        <f t="shared" si="1"/>
        <v>375</v>
      </c>
      <c r="G47" s="9">
        <v>150</v>
      </c>
      <c r="H47" s="9">
        <f t="shared" si="2"/>
        <v>225</v>
      </c>
      <c r="I47" s="9"/>
      <c r="J47" s="50"/>
      <c r="M47" s="52"/>
    </row>
    <row r="48" spans="1:13" x14ac:dyDescent="0.2">
      <c r="A48" s="24" t="s">
        <v>63</v>
      </c>
      <c r="B48" s="24" t="s">
        <v>185</v>
      </c>
      <c r="C48" s="9">
        <v>525</v>
      </c>
      <c r="D48" s="9">
        <v>0</v>
      </c>
      <c r="E48" s="9">
        <v>140</v>
      </c>
      <c r="F48" s="9">
        <f t="shared" si="1"/>
        <v>665</v>
      </c>
      <c r="G48" s="9">
        <v>618.01</v>
      </c>
      <c r="H48" s="9">
        <f t="shared" si="2"/>
        <v>46.990000000000009</v>
      </c>
      <c r="I48" s="9"/>
      <c r="J48" s="50"/>
      <c r="M48" s="52"/>
    </row>
    <row r="49" spans="1:13" hidden="1" x14ac:dyDescent="0.2">
      <c r="A49" s="23" t="s">
        <v>101</v>
      </c>
      <c r="B49" s="24" t="s">
        <v>37</v>
      </c>
      <c r="C49" s="9">
        <v>0</v>
      </c>
      <c r="D49" s="9">
        <v>0</v>
      </c>
      <c r="E49" s="9">
        <v>0</v>
      </c>
      <c r="F49" s="9">
        <f t="shared" si="1"/>
        <v>0</v>
      </c>
      <c r="G49" s="9">
        <v>0</v>
      </c>
      <c r="H49" s="9">
        <f t="shared" si="2"/>
        <v>0</v>
      </c>
      <c r="I49" s="9"/>
      <c r="J49" s="50"/>
      <c r="M49" s="52"/>
    </row>
    <row r="50" spans="1:13" x14ac:dyDescent="0.2">
      <c r="A50" s="24" t="s">
        <v>74</v>
      </c>
      <c r="B50" s="24" t="s">
        <v>148</v>
      </c>
      <c r="C50" s="9">
        <v>900</v>
      </c>
      <c r="D50" s="9">
        <v>0</v>
      </c>
      <c r="E50" s="9">
        <v>0</v>
      </c>
      <c r="F50" s="9">
        <f t="shared" si="1"/>
        <v>900</v>
      </c>
      <c r="G50" s="9">
        <v>1077.23</v>
      </c>
      <c r="H50" s="9">
        <f t="shared" si="2"/>
        <v>-177.23000000000002</v>
      </c>
      <c r="I50" s="9"/>
      <c r="J50" s="50"/>
      <c r="M50" s="52"/>
    </row>
    <row r="51" spans="1:13" x14ac:dyDescent="0.2">
      <c r="A51" s="23" t="s">
        <v>186</v>
      </c>
      <c r="B51" s="24" t="s">
        <v>187</v>
      </c>
      <c r="C51" s="9">
        <v>0</v>
      </c>
      <c r="D51" s="9">
        <v>0</v>
      </c>
      <c r="E51" s="9">
        <v>250</v>
      </c>
      <c r="F51" s="9">
        <f t="shared" si="1"/>
        <v>250</v>
      </c>
      <c r="G51" s="9">
        <v>0</v>
      </c>
      <c r="H51" s="9">
        <f t="shared" si="2"/>
        <v>250</v>
      </c>
      <c r="I51" s="9"/>
      <c r="J51" s="50"/>
      <c r="M51" s="52"/>
    </row>
    <row r="52" spans="1:13" x14ac:dyDescent="0.2">
      <c r="A52" s="24" t="s">
        <v>79</v>
      </c>
      <c r="B52" s="25" t="s">
        <v>154</v>
      </c>
      <c r="C52" s="9">
        <v>225</v>
      </c>
      <c r="D52" s="9">
        <v>0</v>
      </c>
      <c r="E52" s="9">
        <v>312.39999999999998</v>
      </c>
      <c r="F52" s="9">
        <f t="shared" si="1"/>
        <v>537.4</v>
      </c>
      <c r="G52" s="9">
        <v>230.59</v>
      </c>
      <c r="H52" s="9">
        <f t="shared" si="2"/>
        <v>306.80999999999995</v>
      </c>
      <c r="I52" s="9"/>
      <c r="J52" s="50"/>
      <c r="M52" s="52"/>
    </row>
    <row r="53" spans="1:13" x14ac:dyDescent="0.2">
      <c r="A53" s="23" t="s">
        <v>80</v>
      </c>
      <c r="B53" s="25" t="s">
        <v>188</v>
      </c>
      <c r="C53" s="9">
        <v>225</v>
      </c>
      <c r="D53" s="9">
        <v>0</v>
      </c>
      <c r="E53" s="9">
        <v>0</v>
      </c>
      <c r="F53" s="9">
        <f t="shared" si="1"/>
        <v>225</v>
      </c>
      <c r="G53" s="9">
        <v>170.5</v>
      </c>
      <c r="H53" s="9">
        <f t="shared" si="2"/>
        <v>54.5</v>
      </c>
      <c r="I53" s="9"/>
      <c r="J53" s="50"/>
      <c r="M53" s="52"/>
    </row>
    <row r="54" spans="1:13" x14ac:dyDescent="0.2">
      <c r="A54" s="23" t="s">
        <v>189</v>
      </c>
      <c r="B54" s="25" t="s">
        <v>190</v>
      </c>
      <c r="C54" s="9">
        <v>0</v>
      </c>
      <c r="D54" s="9">
        <v>0</v>
      </c>
      <c r="E54" s="9">
        <v>2479</v>
      </c>
      <c r="F54" s="9">
        <f t="shared" si="1"/>
        <v>2479</v>
      </c>
      <c r="G54" s="9">
        <v>2229</v>
      </c>
      <c r="H54" s="9">
        <f t="shared" si="2"/>
        <v>250</v>
      </c>
      <c r="I54" s="9"/>
      <c r="J54" s="50"/>
      <c r="M54" s="52"/>
    </row>
    <row r="55" spans="1:13" x14ac:dyDescent="0.2">
      <c r="A55" s="24" t="s">
        <v>55</v>
      </c>
      <c r="B55" s="25" t="s">
        <v>120</v>
      </c>
      <c r="C55" s="9">
        <v>750</v>
      </c>
      <c r="D55" s="9">
        <v>0</v>
      </c>
      <c r="E55" s="9">
        <v>0</v>
      </c>
      <c r="F55" s="9">
        <f t="shared" si="1"/>
        <v>750</v>
      </c>
      <c r="G55" s="9">
        <v>300</v>
      </c>
      <c r="H55" s="9">
        <f t="shared" si="2"/>
        <v>450</v>
      </c>
      <c r="I55" s="9"/>
      <c r="J55" s="50"/>
      <c r="M55" s="52"/>
    </row>
    <row r="56" spans="1:13" x14ac:dyDescent="0.2">
      <c r="A56" s="24" t="s">
        <v>88</v>
      </c>
      <c r="B56" s="25" t="s">
        <v>151</v>
      </c>
      <c r="C56" s="9">
        <v>600</v>
      </c>
      <c r="D56" s="9">
        <v>0</v>
      </c>
      <c r="E56" s="9">
        <v>0</v>
      </c>
      <c r="F56" s="9">
        <f t="shared" si="1"/>
        <v>600</v>
      </c>
      <c r="G56" s="9">
        <v>484.59</v>
      </c>
      <c r="H56" s="9">
        <f t="shared" si="2"/>
        <v>115.41000000000003</v>
      </c>
      <c r="I56" s="9"/>
      <c r="J56" s="50"/>
      <c r="M56" s="52"/>
    </row>
    <row r="57" spans="1:13" hidden="1" x14ac:dyDescent="0.2">
      <c r="A57" s="24" t="s">
        <v>56</v>
      </c>
      <c r="B57" s="25" t="s">
        <v>149</v>
      </c>
      <c r="C57" s="9">
        <v>0</v>
      </c>
      <c r="D57" s="9">
        <v>0</v>
      </c>
      <c r="E57" s="9">
        <v>0</v>
      </c>
      <c r="F57" s="9">
        <f t="shared" si="1"/>
        <v>0</v>
      </c>
      <c r="G57" s="9">
        <v>0</v>
      </c>
      <c r="H57" s="9">
        <f t="shared" si="2"/>
        <v>0</v>
      </c>
      <c r="I57" s="9"/>
      <c r="J57" s="50"/>
      <c r="M57" s="52"/>
    </row>
    <row r="58" spans="1:13" x14ac:dyDescent="0.2">
      <c r="A58" s="24" t="s">
        <v>161</v>
      </c>
      <c r="B58" s="25" t="s">
        <v>121</v>
      </c>
      <c r="C58" s="9">
        <v>245</v>
      </c>
      <c r="D58" s="9">
        <v>0</v>
      </c>
      <c r="E58" s="9">
        <v>825</v>
      </c>
      <c r="F58" s="9">
        <f t="shared" si="1"/>
        <v>1070</v>
      </c>
      <c r="G58" s="9">
        <v>407.5</v>
      </c>
      <c r="H58" s="9">
        <f t="shared" si="2"/>
        <v>662.5</v>
      </c>
      <c r="I58" s="9"/>
      <c r="J58" s="50"/>
      <c r="M58" s="52"/>
    </row>
    <row r="59" spans="1:13" x14ac:dyDescent="0.2">
      <c r="A59" s="24" t="s">
        <v>89</v>
      </c>
      <c r="B59" s="25" t="s">
        <v>191</v>
      </c>
      <c r="C59" s="9">
        <v>1748</v>
      </c>
      <c r="D59" s="9">
        <v>0</v>
      </c>
      <c r="E59" s="9">
        <v>0</v>
      </c>
      <c r="F59" s="9">
        <f t="shared" si="1"/>
        <v>1748</v>
      </c>
      <c r="G59" s="9">
        <v>1055.24</v>
      </c>
      <c r="H59" s="9">
        <f t="shared" si="2"/>
        <v>692.76</v>
      </c>
      <c r="I59" s="9"/>
      <c r="J59" s="50"/>
      <c r="M59" s="52"/>
    </row>
    <row r="60" spans="1:13" x14ac:dyDescent="0.2">
      <c r="A60" s="24" t="s">
        <v>192</v>
      </c>
      <c r="B60" s="25" t="s">
        <v>193</v>
      </c>
      <c r="C60" s="9">
        <v>563</v>
      </c>
      <c r="D60" s="9">
        <v>0</v>
      </c>
      <c r="E60" s="9">
        <v>0</v>
      </c>
      <c r="F60" s="9">
        <f t="shared" si="1"/>
        <v>563</v>
      </c>
      <c r="G60" s="9">
        <v>81.66</v>
      </c>
      <c r="H60" s="9">
        <f t="shared" si="2"/>
        <v>481.34000000000003</v>
      </c>
      <c r="I60" s="9"/>
      <c r="J60" s="50"/>
      <c r="M60" s="52"/>
    </row>
    <row r="61" spans="1:13" x14ac:dyDescent="0.2">
      <c r="A61" s="24" t="s">
        <v>156</v>
      </c>
      <c r="B61" s="25" t="s">
        <v>157</v>
      </c>
      <c r="C61" s="9">
        <v>0</v>
      </c>
      <c r="D61" s="9">
        <v>0</v>
      </c>
      <c r="E61" s="9">
        <v>250</v>
      </c>
      <c r="F61" s="9">
        <f t="shared" si="1"/>
        <v>250</v>
      </c>
      <c r="G61" s="9">
        <v>100.41</v>
      </c>
      <c r="H61" s="9">
        <f t="shared" si="2"/>
        <v>149.59</v>
      </c>
      <c r="I61" s="9"/>
      <c r="J61" s="50"/>
      <c r="M61" s="52"/>
    </row>
    <row r="62" spans="1:13" x14ac:dyDescent="0.2">
      <c r="A62" s="24" t="s">
        <v>194</v>
      </c>
      <c r="B62" s="25" t="s">
        <v>195</v>
      </c>
      <c r="C62" s="9">
        <v>0</v>
      </c>
      <c r="D62" s="9">
        <v>0</v>
      </c>
      <c r="E62" s="9">
        <v>250</v>
      </c>
      <c r="F62" s="9">
        <f t="shared" si="1"/>
        <v>250</v>
      </c>
      <c r="G62" s="9"/>
      <c r="H62" s="9">
        <v>250</v>
      </c>
      <c r="I62" s="9"/>
      <c r="J62" s="50"/>
      <c r="M62" s="52"/>
    </row>
    <row r="63" spans="1:13" hidden="1" x14ac:dyDescent="0.2">
      <c r="A63" s="23" t="s">
        <v>93</v>
      </c>
      <c r="B63" s="24" t="s">
        <v>22</v>
      </c>
      <c r="C63" s="9">
        <v>0</v>
      </c>
      <c r="D63" s="9">
        <v>0</v>
      </c>
      <c r="E63" s="9">
        <v>0</v>
      </c>
      <c r="F63" s="9">
        <f t="shared" si="1"/>
        <v>0</v>
      </c>
      <c r="G63" s="9">
        <v>0</v>
      </c>
      <c r="H63" s="9">
        <f t="shared" si="2"/>
        <v>0</v>
      </c>
      <c r="I63" s="9"/>
      <c r="J63" s="50"/>
      <c r="M63" s="52"/>
    </row>
    <row r="64" spans="1:13" x14ac:dyDescent="0.2">
      <c r="A64" s="23" t="s">
        <v>81</v>
      </c>
      <c r="B64" s="24" t="s">
        <v>196</v>
      </c>
      <c r="C64" s="9">
        <v>0</v>
      </c>
      <c r="D64" s="9">
        <v>0</v>
      </c>
      <c r="E64" s="9">
        <v>796</v>
      </c>
      <c r="F64" s="9">
        <f t="shared" si="1"/>
        <v>796</v>
      </c>
      <c r="G64" s="9">
        <v>144.80000000000001</v>
      </c>
      <c r="H64" s="9">
        <f t="shared" si="2"/>
        <v>651.20000000000005</v>
      </c>
      <c r="I64" s="9"/>
      <c r="J64" s="50"/>
      <c r="M64" s="52"/>
    </row>
    <row r="65" spans="1:13" x14ac:dyDescent="0.2">
      <c r="A65" s="23" t="s">
        <v>95</v>
      </c>
      <c r="B65" s="24" t="s">
        <v>197</v>
      </c>
      <c r="C65" s="9">
        <v>379</v>
      </c>
      <c r="D65" s="9">
        <v>0</v>
      </c>
      <c r="E65" s="9">
        <v>0</v>
      </c>
      <c r="F65" s="9">
        <f t="shared" si="1"/>
        <v>379</v>
      </c>
      <c r="G65" s="9">
        <v>5</v>
      </c>
      <c r="H65" s="9">
        <f t="shared" si="2"/>
        <v>374</v>
      </c>
      <c r="I65" s="9"/>
      <c r="J65" s="50"/>
      <c r="M65" s="52"/>
    </row>
    <row r="66" spans="1:13" x14ac:dyDescent="0.2">
      <c r="A66" s="24" t="s">
        <v>71</v>
      </c>
      <c r="B66" s="24" t="s">
        <v>102</v>
      </c>
      <c r="C66" s="9">
        <v>225</v>
      </c>
      <c r="D66" s="9">
        <v>0</v>
      </c>
      <c r="E66" s="9">
        <v>350</v>
      </c>
      <c r="F66" s="9">
        <f t="shared" si="1"/>
        <v>575</v>
      </c>
      <c r="G66" s="9">
        <v>268.68</v>
      </c>
      <c r="H66" s="9">
        <f t="shared" si="2"/>
        <v>306.32</v>
      </c>
      <c r="I66" s="9"/>
      <c r="J66" s="50"/>
      <c r="M66" s="52"/>
    </row>
    <row r="67" spans="1:13" x14ac:dyDescent="0.2">
      <c r="A67" s="24" t="s">
        <v>58</v>
      </c>
      <c r="B67" s="25" t="s">
        <v>122</v>
      </c>
      <c r="C67" s="9">
        <v>1950</v>
      </c>
      <c r="D67" s="9">
        <v>0</v>
      </c>
      <c r="E67" s="9">
        <v>0</v>
      </c>
      <c r="F67" s="9">
        <f t="shared" si="1"/>
        <v>1950</v>
      </c>
      <c r="G67" s="9">
        <v>1783.45</v>
      </c>
      <c r="H67" s="9">
        <f t="shared" si="2"/>
        <v>166.54999999999995</v>
      </c>
      <c r="I67" s="9"/>
      <c r="J67" s="50"/>
      <c r="M67" s="52"/>
    </row>
    <row r="68" spans="1:13" hidden="1" x14ac:dyDescent="0.2">
      <c r="A68" s="23" t="s">
        <v>90</v>
      </c>
      <c r="B68" s="24" t="s">
        <v>150</v>
      </c>
      <c r="C68" s="9">
        <v>0</v>
      </c>
      <c r="D68" s="9">
        <v>0</v>
      </c>
      <c r="E68" s="9">
        <v>0</v>
      </c>
      <c r="F68" s="9">
        <f t="shared" si="1"/>
        <v>0</v>
      </c>
      <c r="G68" s="9">
        <v>0</v>
      </c>
      <c r="H68" s="9">
        <f t="shared" si="2"/>
        <v>0</v>
      </c>
      <c r="I68" s="9"/>
      <c r="J68" s="50"/>
      <c r="M68" s="52"/>
    </row>
    <row r="69" spans="1:13" x14ac:dyDescent="0.2">
      <c r="A69" s="24" t="s">
        <v>59</v>
      </c>
      <c r="B69" s="25" t="s">
        <v>198</v>
      </c>
      <c r="C69" s="9">
        <v>1875</v>
      </c>
      <c r="D69" s="9">
        <v>0</v>
      </c>
      <c r="E69" s="9">
        <v>1350</v>
      </c>
      <c r="F69" s="9">
        <f t="shared" si="1"/>
        <v>3225</v>
      </c>
      <c r="G69" s="9">
        <v>34</v>
      </c>
      <c r="H69" s="9">
        <f t="shared" si="2"/>
        <v>3191</v>
      </c>
      <c r="I69" s="9"/>
      <c r="J69" s="50"/>
      <c r="M69" s="52"/>
    </row>
    <row r="70" spans="1:13" x14ac:dyDescent="0.2">
      <c r="A70" s="24" t="s">
        <v>155</v>
      </c>
      <c r="B70" s="25" t="s">
        <v>199</v>
      </c>
      <c r="C70" s="9">
        <v>563</v>
      </c>
      <c r="D70" s="9"/>
      <c r="E70" s="9"/>
      <c r="F70" s="9">
        <v>563</v>
      </c>
      <c r="G70" s="9">
        <v>460.68</v>
      </c>
      <c r="H70" s="9">
        <v>102.32</v>
      </c>
      <c r="I70" s="9"/>
      <c r="J70" s="50"/>
      <c r="M70" s="52"/>
    </row>
    <row r="71" spans="1:13" x14ac:dyDescent="0.2">
      <c r="A71" s="24" t="s">
        <v>116</v>
      </c>
      <c r="B71" s="25" t="s">
        <v>117</v>
      </c>
      <c r="C71" s="9">
        <v>1500</v>
      </c>
      <c r="D71" s="9">
        <v>0</v>
      </c>
      <c r="E71" s="9">
        <v>0</v>
      </c>
      <c r="F71" s="9">
        <f t="shared" si="1"/>
        <v>1500</v>
      </c>
      <c r="G71" s="9">
        <v>213.04</v>
      </c>
      <c r="H71" s="9">
        <f t="shared" si="2"/>
        <v>1286.96</v>
      </c>
      <c r="I71" s="9"/>
      <c r="J71" s="50"/>
      <c r="M71" s="52"/>
    </row>
    <row r="72" spans="1:13" x14ac:dyDescent="0.2">
      <c r="A72" s="24" t="s">
        <v>60</v>
      </c>
      <c r="B72" s="25" t="s">
        <v>123</v>
      </c>
      <c r="C72" s="9">
        <v>4500</v>
      </c>
      <c r="D72" s="9">
        <v>0</v>
      </c>
      <c r="E72" s="9">
        <v>0</v>
      </c>
      <c r="F72" s="9">
        <f t="shared" si="1"/>
        <v>4500</v>
      </c>
      <c r="G72" s="9">
        <v>3098.92</v>
      </c>
      <c r="H72" s="9">
        <f t="shared" si="2"/>
        <v>1401.08</v>
      </c>
      <c r="I72" s="9"/>
      <c r="J72" s="50"/>
      <c r="M72" s="52"/>
    </row>
    <row r="73" spans="1:13" hidden="1" x14ac:dyDescent="0.2">
      <c r="A73" s="23" t="s">
        <v>69</v>
      </c>
      <c r="B73" s="24" t="s">
        <v>15</v>
      </c>
      <c r="C73" s="9">
        <v>0</v>
      </c>
      <c r="D73" s="9">
        <v>0</v>
      </c>
      <c r="E73" s="9">
        <v>0</v>
      </c>
      <c r="F73" s="9">
        <f t="shared" si="1"/>
        <v>0</v>
      </c>
      <c r="G73" s="9">
        <v>0</v>
      </c>
      <c r="H73" s="9">
        <f t="shared" si="2"/>
        <v>0</v>
      </c>
      <c r="I73" s="9"/>
      <c r="J73" s="50"/>
      <c r="M73" s="52"/>
    </row>
    <row r="74" spans="1:13" hidden="1" x14ac:dyDescent="0.2">
      <c r="A74" s="24" t="s">
        <v>61</v>
      </c>
      <c r="B74" s="24" t="s">
        <v>13</v>
      </c>
      <c r="C74" s="9">
        <v>0</v>
      </c>
      <c r="D74" s="9">
        <v>0</v>
      </c>
      <c r="E74" s="9">
        <v>0</v>
      </c>
      <c r="F74" s="9">
        <f t="shared" si="1"/>
        <v>0</v>
      </c>
      <c r="G74" s="9">
        <v>0</v>
      </c>
      <c r="H74" s="9">
        <f t="shared" si="2"/>
        <v>0</v>
      </c>
      <c r="I74" s="9"/>
      <c r="J74" s="50"/>
      <c r="M74" s="52"/>
    </row>
    <row r="75" spans="1:13" x14ac:dyDescent="0.2">
      <c r="A75" s="24" t="s">
        <v>158</v>
      </c>
      <c r="B75" s="25" t="s">
        <v>159</v>
      </c>
      <c r="C75" s="9">
        <v>188</v>
      </c>
      <c r="D75" s="9">
        <v>0</v>
      </c>
      <c r="E75" s="9">
        <v>0</v>
      </c>
      <c r="F75" s="9">
        <f t="shared" si="1"/>
        <v>188</v>
      </c>
      <c r="G75" s="9">
        <v>0</v>
      </c>
      <c r="H75" s="9">
        <f t="shared" si="2"/>
        <v>188</v>
      </c>
      <c r="I75" s="9"/>
      <c r="J75" s="50"/>
      <c r="M75" s="52"/>
    </row>
    <row r="76" spans="1:13" hidden="1" x14ac:dyDescent="0.2">
      <c r="A76" s="23" t="s">
        <v>94</v>
      </c>
      <c r="B76" s="24" t="s">
        <v>23</v>
      </c>
      <c r="C76" s="9">
        <v>0</v>
      </c>
      <c r="D76" s="9">
        <v>0</v>
      </c>
      <c r="E76" s="9">
        <v>0</v>
      </c>
      <c r="F76" s="9">
        <f t="shared" si="1"/>
        <v>0</v>
      </c>
      <c r="G76" s="9">
        <v>0</v>
      </c>
      <c r="H76" s="9">
        <f t="shared" si="2"/>
        <v>0</v>
      </c>
      <c r="I76" s="9"/>
      <c r="J76" s="50"/>
      <c r="M76" s="52"/>
    </row>
    <row r="77" spans="1:13" x14ac:dyDescent="0.2">
      <c r="A77" s="24" t="s">
        <v>78</v>
      </c>
      <c r="B77" s="25" t="s">
        <v>20</v>
      </c>
      <c r="C77" s="9">
        <v>300</v>
      </c>
      <c r="D77" s="9">
        <v>0</v>
      </c>
      <c r="E77" s="9">
        <v>500</v>
      </c>
      <c r="F77" s="9">
        <f t="shared" si="1"/>
        <v>800</v>
      </c>
      <c r="G77" s="9">
        <v>86</v>
      </c>
      <c r="H77" s="9">
        <f t="shared" si="2"/>
        <v>714</v>
      </c>
      <c r="I77" s="9"/>
      <c r="J77" s="50"/>
      <c r="M77" s="52"/>
    </row>
    <row r="78" spans="1:13" x14ac:dyDescent="0.2">
      <c r="A78" s="24" t="s">
        <v>62</v>
      </c>
      <c r="B78" s="25" t="s">
        <v>124</v>
      </c>
      <c r="C78" s="9">
        <v>615</v>
      </c>
      <c r="D78" s="9">
        <v>0</v>
      </c>
      <c r="E78" s="9">
        <v>0</v>
      </c>
      <c r="F78" s="9">
        <f t="shared" si="1"/>
        <v>615</v>
      </c>
      <c r="G78" s="9">
        <v>147.58000000000001</v>
      </c>
      <c r="H78" s="9">
        <f t="shared" si="2"/>
        <v>467.41999999999996</v>
      </c>
      <c r="I78" s="9"/>
      <c r="J78" s="50"/>
      <c r="M78" s="52"/>
    </row>
    <row r="79" spans="1:13" x14ac:dyDescent="0.2">
      <c r="A79" s="24" t="s">
        <v>200</v>
      </c>
      <c r="B79" s="25" t="s">
        <v>201</v>
      </c>
      <c r="C79" s="9">
        <v>0</v>
      </c>
      <c r="D79" s="9">
        <v>0</v>
      </c>
      <c r="E79" s="9">
        <v>250</v>
      </c>
      <c r="F79" s="9">
        <f t="shared" si="1"/>
        <v>250</v>
      </c>
      <c r="G79" s="9">
        <v>0</v>
      </c>
      <c r="H79" s="9">
        <f t="shared" si="2"/>
        <v>250</v>
      </c>
      <c r="I79" s="9"/>
      <c r="J79" s="50"/>
      <c r="M79" s="52"/>
    </row>
    <row r="80" spans="1:13" x14ac:dyDescent="0.2">
      <c r="A80" s="24" t="s">
        <v>202</v>
      </c>
      <c r="B80" s="25" t="s">
        <v>203</v>
      </c>
      <c r="C80" s="9">
        <v>0</v>
      </c>
      <c r="D80" s="9">
        <v>0</v>
      </c>
      <c r="E80" s="9">
        <v>250</v>
      </c>
      <c r="F80" s="9">
        <f t="shared" si="1"/>
        <v>250</v>
      </c>
      <c r="G80" s="9">
        <v>127.97</v>
      </c>
      <c r="H80" s="9">
        <f t="shared" si="2"/>
        <v>122.03</v>
      </c>
      <c r="I80" s="9"/>
      <c r="J80" s="50"/>
      <c r="M80" s="52"/>
    </row>
    <row r="81" spans="1:13" x14ac:dyDescent="0.2">
      <c r="A81" s="24" t="s">
        <v>204</v>
      </c>
      <c r="B81" s="25" t="s">
        <v>205</v>
      </c>
      <c r="C81" s="9">
        <v>0</v>
      </c>
      <c r="D81" s="9">
        <v>0</v>
      </c>
      <c r="E81" s="9">
        <v>250</v>
      </c>
      <c r="F81" s="9">
        <f t="shared" si="1"/>
        <v>250</v>
      </c>
      <c r="G81" s="9">
        <v>186.5</v>
      </c>
      <c r="H81" s="9">
        <f t="shared" si="2"/>
        <v>63.5</v>
      </c>
      <c r="I81" s="9"/>
      <c r="J81" s="50"/>
      <c r="M81" s="52"/>
    </row>
    <row r="82" spans="1:13" x14ac:dyDescent="0.2">
      <c r="A82" s="24" t="s">
        <v>206</v>
      </c>
      <c r="B82" s="25" t="s">
        <v>207</v>
      </c>
      <c r="C82" s="9">
        <v>0</v>
      </c>
      <c r="D82" s="9">
        <v>0</v>
      </c>
      <c r="E82" s="9">
        <v>550</v>
      </c>
      <c r="F82" s="9">
        <f t="shared" si="1"/>
        <v>550</v>
      </c>
      <c r="G82" s="9">
        <v>65.5</v>
      </c>
      <c r="H82" s="9">
        <f t="shared" si="2"/>
        <v>484.5</v>
      </c>
      <c r="I82" s="9"/>
      <c r="J82" s="50"/>
      <c r="M82" s="52"/>
    </row>
    <row r="83" spans="1:13" x14ac:dyDescent="0.2">
      <c r="A83" s="24" t="s">
        <v>65</v>
      </c>
      <c r="B83" s="25" t="s">
        <v>14</v>
      </c>
      <c r="C83" s="9">
        <v>1088</v>
      </c>
      <c r="D83" s="9">
        <v>0</v>
      </c>
      <c r="E83" s="9">
        <v>0</v>
      </c>
      <c r="F83" s="9">
        <f t="shared" si="1"/>
        <v>1088</v>
      </c>
      <c r="G83" s="9">
        <v>420.98</v>
      </c>
      <c r="H83" s="9">
        <f t="shared" si="2"/>
        <v>667.02</v>
      </c>
      <c r="I83" s="9"/>
      <c r="J83" s="50"/>
      <c r="M83" s="52"/>
    </row>
    <row r="84" spans="1:13" x14ac:dyDescent="0.2">
      <c r="A84" s="24" t="s">
        <v>57</v>
      </c>
      <c r="B84" s="24" t="s">
        <v>147</v>
      </c>
      <c r="C84" s="9">
        <v>1313</v>
      </c>
      <c r="D84" s="9">
        <v>0</v>
      </c>
      <c r="E84" s="9">
        <v>0</v>
      </c>
      <c r="F84" s="9">
        <f t="shared" si="1"/>
        <v>1313</v>
      </c>
      <c r="G84" s="9">
        <v>121.06</v>
      </c>
      <c r="H84" s="9">
        <f t="shared" si="2"/>
        <v>1191.94</v>
      </c>
      <c r="I84" s="9"/>
      <c r="J84" s="50"/>
      <c r="M84" s="52"/>
    </row>
    <row r="85" spans="1:13" x14ac:dyDescent="0.2">
      <c r="A85" s="24" t="s">
        <v>68</v>
      </c>
      <c r="B85" s="25" t="s">
        <v>152</v>
      </c>
      <c r="C85" s="9">
        <v>38337.440000000002</v>
      </c>
      <c r="D85" s="9">
        <v>0</v>
      </c>
      <c r="E85" s="9">
        <v>0</v>
      </c>
      <c r="F85" s="9">
        <f t="shared" si="1"/>
        <v>38337.440000000002</v>
      </c>
      <c r="G85" s="9">
        <v>9686.6200000000008</v>
      </c>
      <c r="H85" s="9">
        <f t="shared" si="2"/>
        <v>28650.82</v>
      </c>
      <c r="I85" s="9"/>
      <c r="J85" s="50"/>
      <c r="M85" s="52"/>
    </row>
    <row r="86" spans="1:13" x14ac:dyDescent="0.2">
      <c r="A86" s="23" t="s">
        <v>98</v>
      </c>
      <c r="B86" s="24" t="s">
        <v>26</v>
      </c>
      <c r="C86" s="9">
        <v>488</v>
      </c>
      <c r="D86" s="9">
        <v>0</v>
      </c>
      <c r="E86" s="9">
        <v>0</v>
      </c>
      <c r="F86" s="9">
        <f t="shared" si="1"/>
        <v>488</v>
      </c>
      <c r="G86" s="9">
        <v>0</v>
      </c>
      <c r="H86" s="9">
        <f t="shared" si="2"/>
        <v>488</v>
      </c>
      <c r="I86" s="9"/>
      <c r="J86" s="50"/>
      <c r="M86" s="52"/>
    </row>
    <row r="87" spans="1:13" ht="12.75" hidden="1" customHeight="1" x14ac:dyDescent="0.2">
      <c r="A87" s="24" t="s">
        <v>70</v>
      </c>
      <c r="B87" s="25" t="s">
        <v>16</v>
      </c>
      <c r="C87" s="9">
        <v>0</v>
      </c>
      <c r="D87" s="9">
        <v>0</v>
      </c>
      <c r="E87" s="9">
        <v>0</v>
      </c>
      <c r="F87" s="9">
        <f t="shared" si="1"/>
        <v>0</v>
      </c>
      <c r="G87" s="9">
        <v>0</v>
      </c>
      <c r="H87" s="9">
        <f t="shared" si="2"/>
        <v>0</v>
      </c>
      <c r="I87" s="9"/>
      <c r="J87" s="50"/>
      <c r="M87" s="52"/>
    </row>
    <row r="88" spans="1:13" hidden="1" x14ac:dyDescent="0.2">
      <c r="A88" s="24" t="s">
        <v>72</v>
      </c>
      <c r="B88" s="24" t="s">
        <v>17</v>
      </c>
      <c r="C88" s="9">
        <v>0</v>
      </c>
      <c r="D88" s="9">
        <v>0</v>
      </c>
      <c r="E88" s="9">
        <v>0</v>
      </c>
      <c r="F88" s="9">
        <f t="shared" si="1"/>
        <v>0</v>
      </c>
      <c r="G88" s="9">
        <v>0</v>
      </c>
      <c r="H88" s="9">
        <f t="shared" si="2"/>
        <v>0</v>
      </c>
      <c r="I88" s="9"/>
      <c r="J88" s="50"/>
      <c r="M88" s="52"/>
    </row>
    <row r="89" spans="1:13" x14ac:dyDescent="0.2">
      <c r="A89" s="24" t="s">
        <v>66</v>
      </c>
      <c r="B89" s="25" t="s">
        <v>208</v>
      </c>
      <c r="C89" s="9">
        <v>150</v>
      </c>
      <c r="D89" s="9">
        <v>0</v>
      </c>
      <c r="E89" s="9">
        <v>0</v>
      </c>
      <c r="F89" s="9">
        <f t="shared" si="1"/>
        <v>150</v>
      </c>
      <c r="G89" s="9">
        <v>119</v>
      </c>
      <c r="H89" s="9">
        <f t="shared" si="2"/>
        <v>31</v>
      </c>
      <c r="I89" s="9"/>
      <c r="J89" s="50"/>
      <c r="M89" s="52"/>
    </row>
    <row r="90" spans="1:13" x14ac:dyDescent="0.2">
      <c r="A90" s="24" t="s">
        <v>87</v>
      </c>
      <c r="B90" s="25" t="s">
        <v>209</v>
      </c>
      <c r="C90" s="9">
        <v>375</v>
      </c>
      <c r="D90" s="9">
        <v>0</v>
      </c>
      <c r="E90" s="9">
        <v>0</v>
      </c>
      <c r="F90" s="9">
        <f t="shared" si="1"/>
        <v>375</v>
      </c>
      <c r="G90" s="9">
        <v>99</v>
      </c>
      <c r="H90" s="9">
        <f t="shared" si="2"/>
        <v>276</v>
      </c>
      <c r="I90" s="9"/>
      <c r="J90" s="50"/>
      <c r="M90" s="52"/>
    </row>
    <row r="91" spans="1:13" x14ac:dyDescent="0.2">
      <c r="A91" s="23" t="s">
        <v>92</v>
      </c>
      <c r="B91" s="24" t="s">
        <v>108</v>
      </c>
      <c r="C91" s="9">
        <v>0</v>
      </c>
      <c r="D91" s="9">
        <v>306.44</v>
      </c>
      <c r="E91" s="9">
        <v>2067.19</v>
      </c>
      <c r="F91" s="9">
        <f t="shared" si="1"/>
        <v>2373.63</v>
      </c>
      <c r="G91" s="9">
        <v>1858.05</v>
      </c>
      <c r="H91" s="9">
        <f t="shared" si="2"/>
        <v>515.58000000000015</v>
      </c>
      <c r="I91" s="9"/>
      <c r="J91" s="50"/>
      <c r="M91" s="52"/>
    </row>
    <row r="92" spans="1:13" x14ac:dyDescent="0.2">
      <c r="A92" s="24" t="s">
        <v>75</v>
      </c>
      <c r="B92" s="25" t="s">
        <v>125</v>
      </c>
      <c r="C92" s="9">
        <v>2700</v>
      </c>
      <c r="D92" s="9">
        <v>0</v>
      </c>
      <c r="E92" s="9">
        <v>0</v>
      </c>
      <c r="F92" s="9">
        <f t="shared" si="1"/>
        <v>2700</v>
      </c>
      <c r="G92" s="9">
        <v>2700</v>
      </c>
      <c r="H92" s="9">
        <f t="shared" si="2"/>
        <v>0</v>
      </c>
      <c r="I92" s="9"/>
      <c r="J92" s="50"/>
      <c r="M92" s="52"/>
    </row>
    <row r="93" spans="1:13" hidden="1" x14ac:dyDescent="0.2">
      <c r="A93" s="24" t="s">
        <v>73</v>
      </c>
      <c r="B93" s="25" t="s">
        <v>144</v>
      </c>
      <c r="C93" s="9">
        <v>0</v>
      </c>
      <c r="D93" s="9">
        <v>0</v>
      </c>
      <c r="E93" s="9">
        <v>0</v>
      </c>
      <c r="F93" s="9">
        <f t="shared" si="1"/>
        <v>0</v>
      </c>
      <c r="G93" s="9">
        <v>0</v>
      </c>
      <c r="H93" s="9">
        <f t="shared" si="2"/>
        <v>0</v>
      </c>
      <c r="I93" s="9"/>
      <c r="J93" s="50"/>
      <c r="M93" s="52"/>
    </row>
    <row r="94" spans="1:13" hidden="1" x14ac:dyDescent="0.2">
      <c r="A94" s="24" t="s">
        <v>76</v>
      </c>
      <c r="B94" s="24" t="s">
        <v>18</v>
      </c>
      <c r="C94" s="9">
        <v>0</v>
      </c>
      <c r="D94" s="9">
        <v>0</v>
      </c>
      <c r="E94" s="9">
        <v>0</v>
      </c>
      <c r="F94" s="9">
        <f t="shared" ref="F94:F105" si="3">C94+D94+E94</f>
        <v>0</v>
      </c>
      <c r="G94" s="9">
        <v>0</v>
      </c>
      <c r="H94" s="9">
        <f t="shared" si="2"/>
        <v>0</v>
      </c>
      <c r="I94" s="9"/>
      <c r="J94" s="50"/>
      <c r="M94" s="52"/>
    </row>
    <row r="95" spans="1:13" x14ac:dyDescent="0.2">
      <c r="A95" s="24" t="s">
        <v>76</v>
      </c>
      <c r="B95" s="24" t="s">
        <v>210</v>
      </c>
      <c r="C95" s="9">
        <v>0</v>
      </c>
      <c r="D95" s="9">
        <v>0</v>
      </c>
      <c r="E95" s="9">
        <v>250</v>
      </c>
      <c r="F95" s="9">
        <f t="shared" si="3"/>
        <v>250</v>
      </c>
      <c r="G95" s="9">
        <v>2</v>
      </c>
      <c r="H95" s="9">
        <f t="shared" si="2"/>
        <v>248</v>
      </c>
      <c r="I95" s="9"/>
      <c r="J95" s="50"/>
      <c r="M95" s="52"/>
    </row>
    <row r="96" spans="1:13" x14ac:dyDescent="0.2">
      <c r="A96" s="24" t="s">
        <v>84</v>
      </c>
      <c r="B96" s="24" t="s">
        <v>214</v>
      </c>
      <c r="C96" s="9">
        <v>9810</v>
      </c>
      <c r="D96" s="9">
        <v>0</v>
      </c>
      <c r="E96" s="9">
        <v>0</v>
      </c>
      <c r="F96" s="9">
        <f t="shared" si="3"/>
        <v>9810</v>
      </c>
      <c r="G96" s="9">
        <v>9810</v>
      </c>
      <c r="H96" s="9">
        <f t="shared" si="2"/>
        <v>0</v>
      </c>
      <c r="I96" s="9"/>
      <c r="J96" s="50"/>
      <c r="M96" s="52"/>
    </row>
    <row r="97" spans="1:13" x14ac:dyDescent="0.2">
      <c r="A97" s="23" t="s">
        <v>97</v>
      </c>
      <c r="B97" s="24" t="s">
        <v>25</v>
      </c>
      <c r="C97" s="9">
        <v>375</v>
      </c>
      <c r="D97" s="9">
        <v>0</v>
      </c>
      <c r="E97" s="9">
        <v>0</v>
      </c>
      <c r="F97" s="9">
        <f t="shared" si="3"/>
        <v>375</v>
      </c>
      <c r="G97" s="9">
        <v>171.58</v>
      </c>
      <c r="H97" s="9">
        <f t="shared" ref="H97:H105" si="4">F97-G97</f>
        <v>203.42</v>
      </c>
      <c r="I97" s="9"/>
      <c r="J97" s="50"/>
      <c r="M97" s="52"/>
    </row>
    <row r="98" spans="1:13" x14ac:dyDescent="0.2">
      <c r="A98" s="24" t="s">
        <v>67</v>
      </c>
      <c r="B98" s="25" t="s">
        <v>153</v>
      </c>
      <c r="C98" s="9">
        <v>450</v>
      </c>
      <c r="D98" s="9">
        <v>0</v>
      </c>
      <c r="E98" s="9">
        <v>0</v>
      </c>
      <c r="F98" s="9">
        <f t="shared" si="3"/>
        <v>450</v>
      </c>
      <c r="G98" s="9">
        <v>296</v>
      </c>
      <c r="H98" s="9">
        <f t="shared" si="4"/>
        <v>154</v>
      </c>
      <c r="I98" s="9"/>
      <c r="J98" s="50"/>
      <c r="M98" s="52"/>
    </row>
    <row r="99" spans="1:13" x14ac:dyDescent="0.2">
      <c r="A99" s="24" t="s">
        <v>160</v>
      </c>
      <c r="B99" s="24" t="s">
        <v>211</v>
      </c>
      <c r="C99" s="9">
        <v>300</v>
      </c>
      <c r="D99" s="9">
        <v>0</v>
      </c>
      <c r="E99" s="9"/>
      <c r="F99" s="9">
        <f t="shared" si="3"/>
        <v>300</v>
      </c>
      <c r="G99" s="9"/>
      <c r="H99" s="9">
        <f t="shared" si="4"/>
        <v>300</v>
      </c>
      <c r="I99" s="9"/>
      <c r="J99" s="50"/>
      <c r="M99" s="52"/>
    </row>
    <row r="100" spans="1:13" x14ac:dyDescent="0.2">
      <c r="A100" s="24" t="s">
        <v>212</v>
      </c>
      <c r="B100" s="24" t="s">
        <v>213</v>
      </c>
      <c r="C100" s="9">
        <v>0</v>
      </c>
      <c r="D100" s="9">
        <v>0</v>
      </c>
      <c r="E100" s="9">
        <v>250</v>
      </c>
      <c r="F100" s="9">
        <f t="shared" si="3"/>
        <v>250</v>
      </c>
      <c r="G100" s="9"/>
      <c r="H100" s="9">
        <f t="shared" si="4"/>
        <v>250</v>
      </c>
      <c r="I100" s="9"/>
      <c r="J100" s="50"/>
      <c r="M100" s="52"/>
    </row>
    <row r="101" spans="1:13" x14ac:dyDescent="0.2">
      <c r="A101" s="24" t="s">
        <v>54</v>
      </c>
      <c r="B101" s="24" t="s">
        <v>126</v>
      </c>
      <c r="C101" s="9">
        <v>338</v>
      </c>
      <c r="D101" s="9">
        <v>0</v>
      </c>
      <c r="E101" s="9">
        <v>0</v>
      </c>
      <c r="F101" s="9">
        <f t="shared" si="3"/>
        <v>338</v>
      </c>
      <c r="G101" s="9">
        <v>0</v>
      </c>
      <c r="H101" s="9">
        <f t="shared" si="4"/>
        <v>338</v>
      </c>
      <c r="I101" s="9"/>
      <c r="J101" s="50"/>
      <c r="M101" s="52"/>
    </row>
    <row r="102" spans="1:13" hidden="1" x14ac:dyDescent="0.2">
      <c r="A102" s="24" t="s">
        <v>77</v>
      </c>
      <c r="B102" s="24" t="s">
        <v>19</v>
      </c>
      <c r="C102" s="9">
        <v>0</v>
      </c>
      <c r="D102" s="9">
        <v>0</v>
      </c>
      <c r="E102" s="9">
        <v>0</v>
      </c>
      <c r="F102" s="9">
        <f t="shared" si="3"/>
        <v>0</v>
      </c>
      <c r="G102" s="9">
        <v>0</v>
      </c>
      <c r="H102" s="9">
        <f t="shared" si="4"/>
        <v>0</v>
      </c>
      <c r="I102" s="9"/>
      <c r="J102" s="50"/>
      <c r="M102" s="52"/>
    </row>
    <row r="103" spans="1:13" x14ac:dyDescent="0.2">
      <c r="A103" s="23" t="s">
        <v>91</v>
      </c>
      <c r="B103" s="24" t="s">
        <v>21</v>
      </c>
      <c r="C103" s="9">
        <v>225</v>
      </c>
      <c r="D103" s="9">
        <v>0</v>
      </c>
      <c r="E103" s="9">
        <v>0</v>
      </c>
      <c r="F103" s="9">
        <f t="shared" si="3"/>
        <v>225</v>
      </c>
      <c r="G103" s="9">
        <v>30</v>
      </c>
      <c r="H103" s="9">
        <f t="shared" si="4"/>
        <v>195</v>
      </c>
      <c r="I103" s="9"/>
      <c r="J103" s="50"/>
    </row>
    <row r="104" spans="1:13" x14ac:dyDescent="0.2">
      <c r="A104" s="1" t="s">
        <v>82</v>
      </c>
      <c r="B104" s="24" t="s">
        <v>127</v>
      </c>
      <c r="C104" s="9">
        <v>8000</v>
      </c>
      <c r="D104" s="9">
        <v>0</v>
      </c>
      <c r="E104" s="9">
        <v>0</v>
      </c>
      <c r="F104" s="9">
        <f>C104+D104+E104</f>
        <v>8000</v>
      </c>
      <c r="G104" s="9">
        <v>8000</v>
      </c>
      <c r="H104" s="9">
        <f t="shared" si="4"/>
        <v>0</v>
      </c>
      <c r="I104" s="9"/>
      <c r="J104" s="50"/>
    </row>
    <row r="105" spans="1:13" ht="13.5" thickBot="1" x14ac:dyDescent="0.25">
      <c r="A105" s="24" t="s">
        <v>107</v>
      </c>
      <c r="B105" s="25" t="s">
        <v>128</v>
      </c>
      <c r="C105" s="9">
        <v>5000</v>
      </c>
      <c r="D105" s="9">
        <v>22548.34</v>
      </c>
      <c r="E105" s="9">
        <v>0</v>
      </c>
      <c r="F105" s="9">
        <f t="shared" si="3"/>
        <v>27548.34</v>
      </c>
      <c r="G105" s="9">
        <v>5000</v>
      </c>
      <c r="H105" s="9">
        <f t="shared" si="4"/>
        <v>22548.34</v>
      </c>
      <c r="I105" s="9"/>
      <c r="J105" s="50"/>
    </row>
    <row r="106" spans="1:13" s="16" customFormat="1" ht="14.25" thickTop="1" thickBot="1" x14ac:dyDescent="0.25">
      <c r="A106" s="11" t="s">
        <v>27</v>
      </c>
      <c r="B106" s="24"/>
      <c r="C106" s="12">
        <f t="shared" ref="C106:F106" si="5">SUM(C18:C105)</f>
        <v>115489.44</v>
      </c>
      <c r="D106" s="12">
        <f t="shared" si="5"/>
        <v>126760.61000000003</v>
      </c>
      <c r="E106" s="12">
        <f t="shared" si="5"/>
        <v>75616.36</v>
      </c>
      <c r="F106" s="12">
        <f t="shared" si="5"/>
        <v>317866.40999999997</v>
      </c>
      <c r="G106" s="12">
        <f>SUM(G18:G105)</f>
        <v>140061.65999999997</v>
      </c>
      <c r="H106" s="12">
        <f>SUM(H18:H105)</f>
        <v>177804.75000000003</v>
      </c>
      <c r="I106" s="20"/>
      <c r="J106" s="12">
        <f>SUM(J18:J105)</f>
        <v>0</v>
      </c>
      <c r="K106" s="48" t="s">
        <v>167</v>
      </c>
      <c r="L106" s="54"/>
    </row>
    <row r="107" spans="1:13" ht="9" customHeight="1" thickTop="1" x14ac:dyDescent="0.2">
      <c r="A107" s="16"/>
      <c r="B107" s="17"/>
      <c r="C107" s="18"/>
      <c r="D107" s="18"/>
      <c r="E107" s="18"/>
      <c r="F107" s="18"/>
      <c r="G107" s="18"/>
      <c r="H107" s="18"/>
      <c r="I107" s="18"/>
      <c r="J107" s="18"/>
    </row>
    <row r="108" spans="1:13" x14ac:dyDescent="0.2">
      <c r="A108" s="19" t="s">
        <v>28</v>
      </c>
      <c r="B108" s="15"/>
      <c r="C108" s="20">
        <f>C15-C106</f>
        <v>21202</v>
      </c>
      <c r="D108" s="20"/>
      <c r="E108" s="20"/>
      <c r="F108" s="20"/>
      <c r="G108" s="20"/>
      <c r="H108" s="20"/>
      <c r="I108" s="20"/>
      <c r="J108" s="20">
        <f>J15-J106</f>
        <v>0</v>
      </c>
      <c r="K108" s="48" t="s">
        <v>167</v>
      </c>
    </row>
    <row r="109" spans="1:13" ht="9" customHeight="1" x14ac:dyDescent="0.2">
      <c r="C109" s="3"/>
      <c r="D109" s="3"/>
      <c r="E109" s="3"/>
      <c r="F109" s="3"/>
      <c r="G109" s="3"/>
      <c r="H109" s="3"/>
      <c r="I109" s="21"/>
      <c r="J109" s="3"/>
    </row>
    <row r="110" spans="1:13" x14ac:dyDescent="0.2">
      <c r="A110" s="19" t="s">
        <v>29</v>
      </c>
    </row>
    <row r="111" spans="1:13" ht="13.5" thickBot="1" x14ac:dyDescent="0.25">
      <c r="A111" s="15" t="s">
        <v>38</v>
      </c>
      <c r="B111" s="1" t="s">
        <v>30</v>
      </c>
      <c r="C111" s="10">
        <v>21202</v>
      </c>
      <c r="D111" s="10"/>
      <c r="E111" s="10"/>
      <c r="F111" s="10">
        <v>21202</v>
      </c>
      <c r="G111" s="10">
        <v>825</v>
      </c>
      <c r="H111" s="10">
        <v>20377</v>
      </c>
      <c r="I111" s="9"/>
      <c r="J111" s="50"/>
    </row>
    <row r="112" spans="1:13" ht="14.25" thickTop="1" thickBot="1" x14ac:dyDescent="0.25">
      <c r="A112" s="11" t="s">
        <v>31</v>
      </c>
      <c r="C112" s="13">
        <f>SUM(C111)</f>
        <v>21202</v>
      </c>
      <c r="D112" s="13">
        <f>SUM(D111)</f>
        <v>0</v>
      </c>
      <c r="E112" s="13"/>
      <c r="F112" s="13">
        <v>21202</v>
      </c>
      <c r="G112" s="13">
        <v>825</v>
      </c>
      <c r="H112" s="13">
        <v>20377</v>
      </c>
      <c r="I112" s="20"/>
      <c r="J112" s="13">
        <f>SUM(J111)</f>
        <v>0</v>
      </c>
      <c r="K112" s="48" t="s">
        <v>167</v>
      </c>
    </row>
    <row r="113" spans="1:11" ht="9" customHeight="1" thickTop="1" x14ac:dyDescent="0.2"/>
    <row r="114" spans="1:11" x14ac:dyDescent="0.2">
      <c r="A114" s="19" t="s">
        <v>32</v>
      </c>
      <c r="B114" s="15"/>
      <c r="C114" s="9">
        <f>C106+C112</f>
        <v>136691.44</v>
      </c>
      <c r="D114" s="9">
        <f t="shared" ref="D114:G114" si="6">D106+D112</f>
        <v>126760.61000000003</v>
      </c>
      <c r="E114" s="9">
        <f t="shared" si="6"/>
        <v>75616.36</v>
      </c>
      <c r="F114" s="9">
        <f>F106+F112</f>
        <v>339068.41</v>
      </c>
      <c r="G114" s="9">
        <f t="shared" si="6"/>
        <v>140886.65999999997</v>
      </c>
      <c r="H114" s="9">
        <f>H106+H112</f>
        <v>198181.75000000003</v>
      </c>
      <c r="I114" s="9"/>
      <c r="J114" s="9">
        <f>J106+J112</f>
        <v>0</v>
      </c>
      <c r="K114" s="48" t="s">
        <v>167</v>
      </c>
    </row>
    <row r="115" spans="1:11" ht="9" customHeight="1" thickBot="1" x14ac:dyDescent="0.25">
      <c r="A115" s="15"/>
      <c r="B115" s="15"/>
      <c r="C115" s="21"/>
      <c r="D115" s="21"/>
      <c r="E115" s="21"/>
      <c r="F115" s="21"/>
      <c r="G115" s="21"/>
      <c r="H115" s="21"/>
      <c r="I115" s="21"/>
      <c r="J115" s="21"/>
    </row>
    <row r="116" spans="1:11" ht="14.25" thickTop="1" thickBot="1" x14ac:dyDescent="0.25">
      <c r="A116" s="16" t="s">
        <v>33</v>
      </c>
      <c r="B116" s="15"/>
      <c r="C116" s="12">
        <f>C15-C114</f>
        <v>0</v>
      </c>
      <c r="D116" s="12">
        <f>D15-D114</f>
        <v>0</v>
      </c>
      <c r="E116" s="12">
        <f>E15+E106</f>
        <v>176596.36</v>
      </c>
      <c r="F116" s="12">
        <f>-C11+F114+F11</f>
        <v>350563.41</v>
      </c>
      <c r="G116" s="12">
        <f>G15-G114</f>
        <v>-140886.65999999997</v>
      </c>
      <c r="H116" s="12">
        <f>H15-H114</f>
        <v>-209676.75000000003</v>
      </c>
      <c r="I116" s="20"/>
      <c r="J116" s="12">
        <f>J15-J114</f>
        <v>0</v>
      </c>
      <c r="K116" s="48" t="s">
        <v>167</v>
      </c>
    </row>
    <row r="117" spans="1:11" ht="9" customHeight="1" thickTop="1" x14ac:dyDescent="0.2">
      <c r="A117" s="15"/>
      <c r="B117" s="15"/>
      <c r="C117" s="7"/>
      <c r="D117" s="7"/>
      <c r="E117" s="7"/>
      <c r="F117" s="7"/>
      <c r="G117" s="7"/>
      <c r="H117" s="7"/>
      <c r="J117" s="7"/>
    </row>
    <row r="118" spans="1:11" x14ac:dyDescent="0.2">
      <c r="A118" s="22" t="s">
        <v>34</v>
      </c>
      <c r="B118" s="15"/>
      <c r="C118" s="7"/>
      <c r="D118" s="7"/>
      <c r="E118" s="7"/>
      <c r="F118" s="7"/>
      <c r="G118" s="7"/>
      <c r="H118" s="7"/>
      <c r="J118" s="7"/>
    </row>
    <row r="126" spans="1:11" x14ac:dyDescent="0.2">
      <c r="C126" s="1"/>
      <c r="D126" s="1"/>
      <c r="E126" s="1"/>
      <c r="F126" s="1"/>
      <c r="H126" s="1"/>
      <c r="I126" s="15"/>
      <c r="J126" s="1"/>
    </row>
    <row r="127" spans="1:11" x14ac:dyDescent="0.2">
      <c r="C127" s="1"/>
      <c r="D127" s="1"/>
      <c r="E127" s="1"/>
      <c r="F127" s="1"/>
      <c r="G127" s="1"/>
      <c r="H127" s="1"/>
      <c r="I127" s="15"/>
      <c r="J127" s="1"/>
    </row>
  </sheetData>
  <sheetProtection selectLockedCells="1" selectUnlockedCells="1"/>
  <mergeCells count="7">
    <mergeCell ref="B17:H17"/>
    <mergeCell ref="B1:H1"/>
    <mergeCell ref="B2:H2"/>
    <mergeCell ref="B3:H3"/>
    <mergeCell ref="B4:H4"/>
    <mergeCell ref="A5:H5"/>
    <mergeCell ref="A6:H6"/>
  </mergeCells>
  <printOptions horizontalCentered="1" gridLines="1"/>
  <pageMargins left="0.25" right="0.25" top="0" bottom="0" header="0.5" footer="0.5"/>
  <pageSetup scale="5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 Budget Template</vt:lpstr>
      <vt:lpstr>'FY20 Budget Template'!Print_Area</vt:lpstr>
      <vt:lpstr>'FY20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2018-04-25T19:23:04Z</cp:lastPrinted>
  <dcterms:created xsi:type="dcterms:W3CDTF">2016-08-31T11:05:26Z</dcterms:created>
  <dcterms:modified xsi:type="dcterms:W3CDTF">2019-05-01T00:22:40Z</dcterms:modified>
</cp:coreProperties>
</file>